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694" activeTab="1"/>
  </bookViews>
  <sheets>
    <sheet name="Startliste" sheetId="1" r:id="rId1"/>
    <sheet name="Rangliste" sheetId="2" r:id="rId2"/>
    <sheet name="K-Faktoren" sheetId="3" r:id="rId3"/>
    <sheet name="Pilot1" sheetId="4" r:id="rId4"/>
    <sheet name="Pilot2" sheetId="5" r:id="rId5"/>
    <sheet name="Pilot3" sheetId="6" r:id="rId6"/>
    <sheet name="Pilot4" sheetId="7" r:id="rId7"/>
    <sheet name="Pilot5" sheetId="8" r:id="rId8"/>
    <sheet name="Pilot6" sheetId="9" r:id="rId9"/>
    <sheet name="Pilot7" sheetId="10" r:id="rId10"/>
    <sheet name="Pilot8" sheetId="11" r:id="rId11"/>
    <sheet name="Pilot9" sheetId="12" r:id="rId12"/>
    <sheet name="Pilot10" sheetId="13" r:id="rId13"/>
    <sheet name="Pilot11" sheetId="14" r:id="rId14"/>
    <sheet name="Pilot12" sheetId="15" r:id="rId15"/>
    <sheet name="Pilot13" sheetId="16" r:id="rId16"/>
    <sheet name="Pilot14" sheetId="17" r:id="rId17"/>
    <sheet name="Pilot15" sheetId="18" r:id="rId18"/>
    <sheet name="Pilot16" sheetId="19" r:id="rId19"/>
    <sheet name="Pilot17" sheetId="20" r:id="rId20"/>
    <sheet name="Pilot18" sheetId="21" r:id="rId21"/>
    <sheet name="Pilot19" sheetId="22" r:id="rId22"/>
    <sheet name="Pilot20" sheetId="23" r:id="rId23"/>
  </sheets>
  <definedNames>
    <definedName name="_xlnm.Print_Area" localSheetId="2">'K-Faktoren'!$A$1:$C$33</definedName>
    <definedName name="_xlnm.Print_Area" localSheetId="3">'Pilot1'!$A$1:$AG$26</definedName>
    <definedName name="_xlnm.Print_Area" localSheetId="12">'Pilot10'!$A$1:$AG$26</definedName>
    <definedName name="_xlnm.Print_Area" localSheetId="13">'Pilot11'!$A$1:$AG$26</definedName>
    <definedName name="_xlnm.Print_Area" localSheetId="14">'Pilot12'!$A$1:$AG$26</definedName>
    <definedName name="_xlnm.Print_Area" localSheetId="15">'Pilot13'!$A$1:$AG$26</definedName>
    <definedName name="_xlnm.Print_Area" localSheetId="16">'Pilot14'!$A$1:$AG$26</definedName>
    <definedName name="_xlnm.Print_Area" localSheetId="17">'Pilot15'!$A$1:$AG$26</definedName>
    <definedName name="_xlnm.Print_Area" localSheetId="18">'Pilot16'!$A$1:$AG$26</definedName>
    <definedName name="_xlnm.Print_Area" localSheetId="19">'Pilot17'!$A$1:$AG$26</definedName>
    <definedName name="_xlnm.Print_Area" localSheetId="20">'Pilot18'!$A$1:$AG$26</definedName>
    <definedName name="_xlnm.Print_Area" localSheetId="21">'Pilot19'!$A$1:$AG$26</definedName>
    <definedName name="_xlnm.Print_Area" localSheetId="4">'Pilot2'!$A$1:$AG$26</definedName>
    <definedName name="_xlnm.Print_Area" localSheetId="22">'Pilot20'!$A$1:$AG$26</definedName>
    <definedName name="_xlnm.Print_Area" localSheetId="5">'Pilot3'!$A$1:$AG$26</definedName>
    <definedName name="_xlnm.Print_Area" localSheetId="6">'Pilot4'!$A$1:$AG$26</definedName>
    <definedName name="_xlnm.Print_Area" localSheetId="7">'Pilot5'!$A$1:$AG$26</definedName>
    <definedName name="_xlnm.Print_Area" localSheetId="8">'Pilot6'!$A$1:$AG$26</definedName>
    <definedName name="_xlnm.Print_Area" localSheetId="9">'Pilot7'!$A$1:$AG$26</definedName>
    <definedName name="_xlnm.Print_Area" localSheetId="10">'Pilot8'!$A$1:$AG$26</definedName>
    <definedName name="_xlnm.Print_Area" localSheetId="11">'Pilot9'!$A$1:$AG$26</definedName>
    <definedName name="_xlnm.Print_Area" localSheetId="1">'Rangliste'!$A$1:$I$16</definedName>
    <definedName name="_xlnm.Print_Area" localSheetId="0">'Startliste'!$A$1:$E$30</definedName>
  </definedNames>
  <calcPr fullCalcOnLoad="1"/>
</workbook>
</file>

<file path=xl/sharedStrings.xml><?xml version="1.0" encoding="utf-8"?>
<sst xmlns="http://schemas.openxmlformats.org/spreadsheetml/2006/main" count="1539" uniqueCount="132">
  <si>
    <t>Schweizermeisterschaft</t>
  </si>
  <si>
    <t>F4C</t>
  </si>
  <si>
    <t>MG Luzern, Emmen</t>
  </si>
  <si>
    <t>21./22. 09. 2013</t>
  </si>
  <si>
    <t>Startliste</t>
  </si>
  <si>
    <t>Start Nr.</t>
  </si>
  <si>
    <t>Name</t>
  </si>
  <si>
    <t>Vorname</t>
  </si>
  <si>
    <t>Modellfluggruppe</t>
  </si>
  <si>
    <t>Nat.</t>
  </si>
  <si>
    <t>Pilot1</t>
  </si>
  <si>
    <t>Pilot2</t>
  </si>
  <si>
    <t>Pilot3</t>
  </si>
  <si>
    <t>Pilot4</t>
  </si>
  <si>
    <t>Pilot5</t>
  </si>
  <si>
    <t>Pilot6</t>
  </si>
  <si>
    <t>Pilot7</t>
  </si>
  <si>
    <t>Pilot8</t>
  </si>
  <si>
    <t>Pilot9</t>
  </si>
  <si>
    <t>Pilot10</t>
  </si>
  <si>
    <t>Pilot11</t>
  </si>
  <si>
    <t>Pilot12</t>
  </si>
  <si>
    <t>Pilot13</t>
  </si>
  <si>
    <t>Pilot14</t>
  </si>
  <si>
    <t>Pilot15</t>
  </si>
  <si>
    <t>Pilot16</t>
  </si>
  <si>
    <t>Pilot17</t>
  </si>
  <si>
    <t>Pilot18</t>
  </si>
  <si>
    <t>Pilot19</t>
  </si>
  <si>
    <t>Pilot20</t>
  </si>
  <si>
    <t>Anzahl gewertete Flugdurchgänge</t>
  </si>
  <si>
    <t>Rangliste</t>
  </si>
  <si>
    <t>Rang</t>
  </si>
  <si>
    <t>Bau</t>
  </si>
  <si>
    <t>Flug</t>
  </si>
  <si>
    <t>Total</t>
  </si>
  <si>
    <t>Jury</t>
  </si>
  <si>
    <t>C-Puri</t>
  </si>
  <si>
    <t>K-Faktoren</t>
  </si>
  <si>
    <t>Flugwertung</t>
  </si>
  <si>
    <t>Figur Nr.</t>
  </si>
  <si>
    <t>Beschreibung</t>
  </si>
  <si>
    <t>K-Faktor</t>
  </si>
  <si>
    <t>1</t>
  </si>
  <si>
    <t>Start</t>
  </si>
  <si>
    <t>2</t>
  </si>
  <si>
    <t>Wahlfigur 1</t>
  </si>
  <si>
    <t>3</t>
  </si>
  <si>
    <t>Wahlfigur 2</t>
  </si>
  <si>
    <t>4</t>
  </si>
  <si>
    <t>Wahlfigur 3</t>
  </si>
  <si>
    <t>5</t>
  </si>
  <si>
    <t>Wahlfigur 4</t>
  </si>
  <si>
    <t>6</t>
  </si>
  <si>
    <t>Wahlfigur 5</t>
  </si>
  <si>
    <t>7</t>
  </si>
  <si>
    <t>Wahlfigur 6</t>
  </si>
  <si>
    <t>8</t>
  </si>
  <si>
    <t>Wahlfigur 7</t>
  </si>
  <si>
    <t>9</t>
  </si>
  <si>
    <t>Wahlfigur 8</t>
  </si>
  <si>
    <t>10</t>
  </si>
  <si>
    <t>Anflug und Landung</t>
  </si>
  <si>
    <t>11a</t>
  </si>
  <si>
    <t>Realismus im Flug Motorgeräusch (Ton und Lautstärke)</t>
  </si>
  <si>
    <t>11b</t>
  </si>
  <si>
    <t>Realismus im Flug Fluggeschwindigkeit des Modells</t>
  </si>
  <si>
    <t>11c</t>
  </si>
  <si>
    <t>Realismus im Flug Fliessender Ablauf der Flugfiguren</t>
  </si>
  <si>
    <t>Bauwertung</t>
  </si>
  <si>
    <t>No.</t>
  </si>
  <si>
    <t>1a</t>
  </si>
  <si>
    <t>Vorbildtreue: Seitenansichten r&amp;l      Genauigkeit</t>
  </si>
  <si>
    <t>1b</t>
  </si>
  <si>
    <t>Vorbildtreue: Ansichten         v&amp;h      Genauigkeit</t>
  </si>
  <si>
    <t>1c</t>
  </si>
  <si>
    <t>Vorbildtreue: Draufsichten     o&amp;u      Genauigkeit</t>
  </si>
  <si>
    <t>2a</t>
  </si>
  <si>
    <t>Farbe                                              Genauigkeit</t>
  </si>
  <si>
    <t>2b</t>
  </si>
  <si>
    <t>Farbe                                          Kompliziertheit</t>
  </si>
  <si>
    <t>3a</t>
  </si>
  <si>
    <t>Kennzeichen, Markierungen              Genauigkeit</t>
  </si>
  <si>
    <t>3b</t>
  </si>
  <si>
    <t>Kennzeichen, Markierungen          Kompliziertheit</t>
  </si>
  <si>
    <t>4a</t>
  </si>
  <si>
    <t>Oberfläche Struktur</t>
  </si>
  <si>
    <t>4b</t>
  </si>
  <si>
    <t>Oberfläche Wirklichkeitstreue</t>
  </si>
  <si>
    <t>5a</t>
  </si>
  <si>
    <t>Bauausführung                                 Genauigkeit</t>
  </si>
  <si>
    <t>5b</t>
  </si>
  <si>
    <t>Bauausführung                             Kompliziertheit</t>
  </si>
  <si>
    <t>6a</t>
  </si>
  <si>
    <t>Vorbildtreue in den Einzelheiten         Genauigkeit</t>
  </si>
  <si>
    <t>6b</t>
  </si>
  <si>
    <t>Vorbildtreue in den Einzelheiten     Kompliziertheit</t>
  </si>
  <si>
    <t>Endwertung</t>
  </si>
  <si>
    <t>Flugwertung Durchgang 1</t>
  </si>
  <si>
    <t>Flugwertung Durchgang 2</t>
  </si>
  <si>
    <t>Flugwertung Durchgang 3</t>
  </si>
  <si>
    <t>Nr.</t>
  </si>
  <si>
    <t>Note 1</t>
  </si>
  <si>
    <t>Note 2</t>
  </si>
  <si>
    <t>Note 3</t>
  </si>
  <si>
    <t>Punkte</t>
  </si>
  <si>
    <t>Note 4</t>
  </si>
  <si>
    <t>Note 5</t>
  </si>
  <si>
    <t>Pilotenatrappe nicht vorhanden</t>
  </si>
  <si>
    <t>n</t>
  </si>
  <si>
    <t>Schmid</t>
  </si>
  <si>
    <t>Rudolf</t>
  </si>
  <si>
    <t>MG Thun</t>
  </si>
  <si>
    <t>SUI</t>
  </si>
  <si>
    <t>Riedweg</t>
  </si>
  <si>
    <t>Daniel</t>
  </si>
  <si>
    <t>MG Dübendorf</t>
  </si>
  <si>
    <t>Günther</t>
  </si>
  <si>
    <t>Markus</t>
  </si>
  <si>
    <t>MG Interlaken</t>
  </si>
  <si>
    <t>Lüthi</t>
  </si>
  <si>
    <t>Andreas</t>
  </si>
  <si>
    <t>MG Burgdorf</t>
  </si>
  <si>
    <t>Gähwiler</t>
  </si>
  <si>
    <t>Walter</t>
  </si>
  <si>
    <t>MG Bern</t>
  </si>
  <si>
    <t>Fischer</t>
  </si>
  <si>
    <t>Gody</t>
  </si>
  <si>
    <t>Martin</t>
  </si>
  <si>
    <t>Schilt</t>
  </si>
  <si>
    <t>Max</t>
  </si>
  <si>
    <t>x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</si>
</sst>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</numFmts>
  <fonts count="40">
    <font>
      <sz val="10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15" fontId="1" fillId="0" borderId="0" xfId="0" applyNumberFormat="1" applyFont="1" applyBorder="1" applyAlignment="1">
      <alignment horizontal="right"/>
    </xf>
    <xf numFmtId="15" fontId="1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5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25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3" borderId="0" xfId="0" applyFont="1" applyFill="1" applyAlignment="1">
      <alignment horizontal="center" vertical="top" textRotation="180"/>
    </xf>
    <xf numFmtId="0" fontId="0" fillId="0" borderId="0" xfId="0" applyAlignment="1">
      <alignment horizontal="center" vertical="top" textRotation="180"/>
    </xf>
    <xf numFmtId="0" fontId="0" fillId="34" borderId="0" xfId="0" applyFont="1" applyFill="1" applyAlignment="1">
      <alignment horizontal="center" vertical="top" textRotation="180"/>
    </xf>
    <xf numFmtId="0" fontId="0" fillId="35" borderId="0" xfId="0" applyFont="1" applyFill="1" applyAlignment="1">
      <alignment horizontal="center" vertical="top" textRotation="180"/>
    </xf>
    <xf numFmtId="0" fontId="0" fillId="36" borderId="0" xfId="0" applyFont="1" applyFill="1" applyAlignment="1">
      <alignment horizontal="center" vertical="top" textRotation="180"/>
    </xf>
    <xf numFmtId="0" fontId="0" fillId="33" borderId="19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37" borderId="19" xfId="0" applyFill="1" applyBorder="1" applyAlignment="1">
      <alignment/>
    </xf>
    <xf numFmtId="0" fontId="0" fillId="35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6" xfId="0" applyFill="1" applyBorder="1" applyAlignment="1">
      <alignment/>
    </xf>
    <xf numFmtId="0" fontId="0" fillId="37" borderId="26" xfId="0" applyFill="1" applyBorder="1" applyAlignment="1">
      <alignment horizontal="center" vertical="top"/>
    </xf>
    <xf numFmtId="0" fontId="2" fillId="34" borderId="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6" xfId="0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3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34" borderId="0" xfId="0" applyFill="1" applyAlignment="1">
      <alignment horizontal="center" vertical="top"/>
    </xf>
    <xf numFmtId="0" fontId="0" fillId="35" borderId="0" xfId="0" applyFill="1" applyAlignment="1">
      <alignment horizontal="center" vertical="top"/>
    </xf>
    <xf numFmtId="0" fontId="0" fillId="36" borderId="0" xfId="0" applyFill="1" applyAlignment="1">
      <alignment horizontal="center" vertical="top"/>
    </xf>
    <xf numFmtId="0" fontId="0" fillId="38" borderId="19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33" borderId="38" xfId="0" applyFont="1" applyFill="1" applyBorder="1" applyAlignment="1">
      <alignment horizontal="right"/>
    </xf>
    <xf numFmtId="0" fontId="1" fillId="34" borderId="38" xfId="0" applyFont="1" applyFill="1" applyBorder="1" applyAlignment="1">
      <alignment horizontal="right"/>
    </xf>
    <xf numFmtId="0" fontId="1" fillId="35" borderId="38" xfId="0" applyFont="1" applyFill="1" applyBorder="1" applyAlignment="1">
      <alignment horizontal="right"/>
    </xf>
    <xf numFmtId="0" fontId="1" fillId="36" borderId="38" xfId="0" applyFont="1" applyFill="1" applyBorder="1" applyAlignment="1">
      <alignment horizontal="right"/>
    </xf>
    <xf numFmtId="0" fontId="1" fillId="33" borderId="39" xfId="0" applyFont="1" applyFill="1" applyBorder="1" applyAlignment="1">
      <alignment horizontal="center" vertical="top"/>
    </xf>
    <xf numFmtId="0" fontId="1" fillId="34" borderId="39" xfId="0" applyFont="1" applyFill="1" applyBorder="1" applyAlignment="1">
      <alignment horizontal="center" vertical="top"/>
    </xf>
    <xf numFmtId="0" fontId="1" fillId="35" borderId="39" xfId="0" applyFont="1" applyFill="1" applyBorder="1" applyAlignment="1">
      <alignment horizontal="center" vertical="top"/>
    </xf>
    <xf numFmtId="0" fontId="1" fillId="36" borderId="39" xfId="0" applyFont="1" applyFill="1" applyBorder="1" applyAlignment="1">
      <alignment horizontal="center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80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85725</xdr:rowOff>
    </xdr:from>
    <xdr:to>
      <xdr:col>2</xdr:col>
      <xdr:colOff>161925</xdr:colOff>
      <xdr:row>2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5725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819150</xdr:colOff>
      <xdr:row>0</xdr:row>
      <xdr:rowOff>28575</xdr:rowOff>
    </xdr:from>
    <xdr:to>
      <xdr:col>4</xdr:col>
      <xdr:colOff>38100</xdr:colOff>
      <xdr:row>2</xdr:row>
      <xdr:rowOff>257175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47625</xdr:rowOff>
    </xdr:from>
    <xdr:to>
      <xdr:col>7</xdr:col>
      <xdr:colOff>514350</xdr:colOff>
      <xdr:row>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7625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809625</xdr:colOff>
      <xdr:row>0</xdr:row>
      <xdr:rowOff>38100</xdr:rowOff>
    </xdr:from>
    <xdr:to>
      <xdr:col>8</xdr:col>
      <xdr:colOff>762000</xdr:colOff>
      <xdr:row>3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3810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30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1" width="8.57421875" style="0" customWidth="1"/>
    <col min="2" max="2" width="23.140625" style="0" customWidth="1"/>
    <col min="3" max="4" width="23.57421875" style="0" customWidth="1"/>
    <col min="5" max="5" width="7.7109375" style="0" customWidth="1"/>
    <col min="6" max="6" width="2.7109375" style="0" customWidth="1"/>
    <col min="7" max="7" width="8.57421875" style="0" customWidth="1"/>
    <col min="8" max="8" width="12.28125" style="0" customWidth="1"/>
  </cols>
  <sheetData>
    <row r="1" spans="1:5" ht="20.25" customHeight="1">
      <c r="A1" s="1"/>
      <c r="B1" s="2"/>
      <c r="C1" s="2"/>
      <c r="D1" s="2"/>
      <c r="E1" s="3"/>
    </row>
    <row r="2" spans="1:5" ht="20.25" customHeight="1">
      <c r="A2" s="4"/>
      <c r="B2" s="5"/>
      <c r="C2" s="5"/>
      <c r="D2" s="5"/>
      <c r="E2" s="6"/>
    </row>
    <row r="3" spans="1:5" ht="20.25" customHeight="1">
      <c r="A3" s="7"/>
      <c r="B3" s="5"/>
      <c r="C3" s="5"/>
      <c r="D3" s="8"/>
      <c r="E3" s="6"/>
    </row>
    <row r="4" spans="1:5" ht="20.25" customHeight="1">
      <c r="A4" s="7"/>
      <c r="B4" s="104" t="s">
        <v>0</v>
      </c>
      <c r="C4" s="104"/>
      <c r="D4" s="10" t="s">
        <v>1</v>
      </c>
      <c r="E4" s="11"/>
    </row>
    <row r="5" spans="1:5" ht="20.25" customHeight="1">
      <c r="A5" s="7"/>
      <c r="B5" s="104" t="s">
        <v>2</v>
      </c>
      <c r="C5" s="104"/>
      <c r="D5" s="12" t="s">
        <v>3</v>
      </c>
      <c r="E5" s="13"/>
    </row>
    <row r="6" spans="1:5" ht="20.25" customHeight="1">
      <c r="A6" s="4"/>
      <c r="B6" s="5"/>
      <c r="C6" s="5"/>
      <c r="D6" s="5"/>
      <c r="E6" s="6"/>
    </row>
    <row r="7" spans="1:5" ht="20.25" customHeight="1">
      <c r="A7" s="7"/>
      <c r="B7" s="5" t="s">
        <v>4</v>
      </c>
      <c r="C7" s="5"/>
      <c r="D7" s="5"/>
      <c r="E7" s="6"/>
    </row>
    <row r="8" spans="1:5" ht="20.25" customHeight="1">
      <c r="A8" s="14" t="s">
        <v>5</v>
      </c>
      <c r="B8" s="15" t="s">
        <v>6</v>
      </c>
      <c r="C8" s="15" t="s">
        <v>7</v>
      </c>
      <c r="D8" s="15" t="s">
        <v>8</v>
      </c>
      <c r="E8" s="16" t="s">
        <v>9</v>
      </c>
    </row>
    <row r="9" spans="1:7" ht="20.25" customHeight="1">
      <c r="A9" s="17">
        <v>23</v>
      </c>
      <c r="B9" s="17" t="s">
        <v>110</v>
      </c>
      <c r="C9" s="17" t="s">
        <v>111</v>
      </c>
      <c r="D9" s="17" t="s">
        <v>112</v>
      </c>
      <c r="E9" s="17" t="s">
        <v>113</v>
      </c>
      <c r="G9" t="s">
        <v>10</v>
      </c>
    </row>
    <row r="10" spans="1:7" ht="20.25" customHeight="1">
      <c r="A10" s="18">
        <v>24</v>
      </c>
      <c r="B10" s="18" t="s">
        <v>114</v>
      </c>
      <c r="C10" s="18" t="s">
        <v>115</v>
      </c>
      <c r="D10" s="18" t="s">
        <v>116</v>
      </c>
      <c r="E10" s="18" t="s">
        <v>113</v>
      </c>
      <c r="G10" t="s">
        <v>11</v>
      </c>
    </row>
    <row r="11" spans="1:7" ht="20.25" customHeight="1">
      <c r="A11" s="17">
        <v>25</v>
      </c>
      <c r="B11" s="18" t="s">
        <v>117</v>
      </c>
      <c r="C11" s="18" t="s">
        <v>118</v>
      </c>
      <c r="D11" s="18" t="s">
        <v>119</v>
      </c>
      <c r="E11" s="18" t="s">
        <v>113</v>
      </c>
      <c r="G11" t="s">
        <v>12</v>
      </c>
    </row>
    <row r="12" spans="1:7" ht="20.25" customHeight="1">
      <c r="A12" s="18">
        <v>26</v>
      </c>
      <c r="B12" s="18" t="s">
        <v>120</v>
      </c>
      <c r="C12" s="18" t="s">
        <v>121</v>
      </c>
      <c r="D12" s="18" t="s">
        <v>122</v>
      </c>
      <c r="E12" s="18" t="s">
        <v>113</v>
      </c>
      <c r="G12" t="s">
        <v>13</v>
      </c>
    </row>
    <row r="13" spans="1:7" ht="20.25" customHeight="1">
      <c r="A13" s="17">
        <v>27</v>
      </c>
      <c r="B13" s="18" t="s">
        <v>123</v>
      </c>
      <c r="C13" s="18" t="s">
        <v>124</v>
      </c>
      <c r="D13" s="18" t="s">
        <v>125</v>
      </c>
      <c r="E13" s="18" t="s">
        <v>113</v>
      </c>
      <c r="G13" t="s">
        <v>14</v>
      </c>
    </row>
    <row r="14" spans="1:7" ht="20.25" customHeight="1">
      <c r="A14" s="18">
        <v>28</v>
      </c>
      <c r="B14" s="18" t="s">
        <v>126</v>
      </c>
      <c r="C14" s="18" t="s">
        <v>127</v>
      </c>
      <c r="D14" s="18" t="s">
        <v>116</v>
      </c>
      <c r="E14" s="18" t="s">
        <v>113</v>
      </c>
      <c r="G14" t="s">
        <v>15</v>
      </c>
    </row>
    <row r="15" spans="1:7" ht="20.25" customHeight="1">
      <c r="A15" s="17">
        <v>29</v>
      </c>
      <c r="B15" s="18" t="s">
        <v>120</v>
      </c>
      <c r="C15" s="18" t="s">
        <v>128</v>
      </c>
      <c r="D15" s="18" t="s">
        <v>122</v>
      </c>
      <c r="E15" s="18" t="s">
        <v>113</v>
      </c>
      <c r="G15" t="s">
        <v>16</v>
      </c>
    </row>
    <row r="16" spans="1:7" ht="20.25" customHeight="1">
      <c r="A16" s="18">
        <v>30</v>
      </c>
      <c r="B16" s="18" t="s">
        <v>129</v>
      </c>
      <c r="C16" s="18" t="s">
        <v>130</v>
      </c>
      <c r="D16" s="18" t="s">
        <v>119</v>
      </c>
      <c r="E16" s="18" t="s">
        <v>113</v>
      </c>
      <c r="G16" t="s">
        <v>17</v>
      </c>
    </row>
    <row r="17" spans="1:7" ht="20.25" customHeight="1">
      <c r="A17" s="18"/>
      <c r="B17" s="18"/>
      <c r="C17" s="18"/>
      <c r="D17" s="18"/>
      <c r="E17" s="18"/>
      <c r="G17" t="s">
        <v>18</v>
      </c>
    </row>
    <row r="18" spans="1:7" ht="20.25" customHeight="1">
      <c r="A18" s="18"/>
      <c r="B18" s="18"/>
      <c r="C18" s="18"/>
      <c r="D18" s="18"/>
      <c r="E18" s="18"/>
      <c r="G18" t="s">
        <v>19</v>
      </c>
    </row>
    <row r="19" spans="1:7" ht="20.25" customHeight="1">
      <c r="A19" s="18"/>
      <c r="B19" s="18"/>
      <c r="C19" s="18"/>
      <c r="D19" s="18"/>
      <c r="E19" s="18"/>
      <c r="G19" t="s">
        <v>20</v>
      </c>
    </row>
    <row r="20" spans="1:7" ht="20.25" customHeight="1">
      <c r="A20" s="18"/>
      <c r="B20" s="18"/>
      <c r="C20" s="18"/>
      <c r="D20" s="18"/>
      <c r="E20" s="18"/>
      <c r="G20" t="s">
        <v>21</v>
      </c>
    </row>
    <row r="21" spans="1:7" ht="20.25" customHeight="1">
      <c r="A21" s="18"/>
      <c r="B21" s="18"/>
      <c r="C21" s="18"/>
      <c r="D21" s="18"/>
      <c r="E21" s="18"/>
      <c r="G21" t="s">
        <v>22</v>
      </c>
    </row>
    <row r="22" spans="1:7" ht="20.25" customHeight="1">
      <c r="A22" s="18"/>
      <c r="B22" s="18"/>
      <c r="C22" s="18"/>
      <c r="D22" s="18"/>
      <c r="E22" s="18"/>
      <c r="G22" t="s">
        <v>23</v>
      </c>
    </row>
    <row r="23" spans="1:7" ht="20.25" customHeight="1">
      <c r="A23" s="18"/>
      <c r="B23" s="18"/>
      <c r="C23" s="18"/>
      <c r="D23" s="18"/>
      <c r="E23" s="18"/>
      <c r="G23" t="s">
        <v>24</v>
      </c>
    </row>
    <row r="24" spans="1:7" ht="20.25" customHeight="1">
      <c r="A24" s="18"/>
      <c r="B24" s="18"/>
      <c r="C24" s="18"/>
      <c r="D24" s="18"/>
      <c r="E24" s="18"/>
      <c r="G24" t="s">
        <v>25</v>
      </c>
    </row>
    <row r="25" spans="1:7" ht="20.25" customHeight="1">
      <c r="A25" s="18"/>
      <c r="B25" s="18"/>
      <c r="C25" s="18"/>
      <c r="D25" s="18"/>
      <c r="E25" s="18"/>
      <c r="G25" t="s">
        <v>26</v>
      </c>
    </row>
    <row r="26" spans="1:7" ht="20.25" customHeight="1">
      <c r="A26" s="18"/>
      <c r="B26" s="18"/>
      <c r="C26" s="18"/>
      <c r="D26" s="18"/>
      <c r="E26" s="18"/>
      <c r="G26" t="s">
        <v>27</v>
      </c>
    </row>
    <row r="27" spans="1:7" ht="20.25" customHeight="1">
      <c r="A27" s="18"/>
      <c r="B27" s="18"/>
      <c r="C27" s="18"/>
      <c r="D27" s="18"/>
      <c r="E27" s="18"/>
      <c r="G27" t="s">
        <v>28</v>
      </c>
    </row>
    <row r="28" spans="1:7" ht="20.25" customHeight="1">
      <c r="A28" s="19"/>
      <c r="B28" s="18"/>
      <c r="C28" s="18"/>
      <c r="D28" s="18"/>
      <c r="E28" s="18"/>
      <c r="G28" t="s">
        <v>29</v>
      </c>
    </row>
    <row r="29" ht="20.25" customHeight="1"/>
    <row r="30" spans="3:5" ht="20.25" customHeight="1">
      <c r="C30" s="20" t="s">
        <v>30</v>
      </c>
      <c r="D30" s="20"/>
      <c r="E30" s="21">
        <v>2</v>
      </c>
    </row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</sheetData>
  <sheetProtection selectLockedCells="1" selectUnlockedCells="1"/>
  <mergeCells count="2">
    <mergeCell ref="B4:C4"/>
    <mergeCell ref="B5:C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4111111">
    <pageSetUpPr fitToPage="1"/>
  </sheetPr>
  <dimension ref="A1:AG28"/>
  <sheetViews>
    <sheetView zoomScalePageLayoutView="0" workbookViewId="0" topLeftCell="A7">
      <selection activeCell="W24" sqref="W24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1643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2101.725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16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3744.725</v>
      </c>
      <c r="AF5" s="109"/>
      <c r="AG5" s="3"/>
    </row>
    <row r="6" spans="1:33" ht="20.25" customHeight="1">
      <c r="A6" s="53"/>
      <c r="B6" s="54"/>
      <c r="C6" s="55">
        <f>Startliste!A15</f>
        <v>29</v>
      </c>
      <c r="D6" s="54"/>
      <c r="E6" s="55" t="str">
        <f>Startliste!B15</f>
        <v>Lüthi</v>
      </c>
      <c r="F6" s="56"/>
      <c r="G6" s="56"/>
      <c r="H6" s="56"/>
      <c r="I6" s="56"/>
      <c r="J6" s="54"/>
      <c r="K6" s="55" t="str">
        <f>Startliste!C15</f>
        <v>Martin</v>
      </c>
      <c r="L6" s="56"/>
      <c r="M6" s="56"/>
      <c r="N6" s="56"/>
      <c r="O6" s="56"/>
      <c r="P6" s="54"/>
      <c r="Q6" s="55" t="str">
        <f>Startliste!D15</f>
        <v>MG Burgdorf</v>
      </c>
      <c r="R6" s="56"/>
      <c r="S6" s="56"/>
      <c r="T6" s="56"/>
      <c r="U6" s="56"/>
      <c r="V6" s="54"/>
      <c r="W6" s="55" t="str">
        <f>Startliste!E15</f>
        <v>SUI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>
        <v>7</v>
      </c>
      <c r="C10" s="74">
        <v>5</v>
      </c>
      <c r="D10" s="74">
        <v>5</v>
      </c>
      <c r="E10" s="75">
        <f>'K-Faktoren'!$C22</f>
        <v>13</v>
      </c>
      <c r="F10" s="76">
        <f aca="true" t="shared" si="0" ref="F10:F22">(B10+C10+D10)*E10</f>
        <v>221</v>
      </c>
      <c r="H10" s="77" t="str">
        <f>'K-Faktoren'!A6</f>
        <v>1</v>
      </c>
      <c r="I10" s="78">
        <v>8</v>
      </c>
      <c r="J10" s="78">
        <v>7.5</v>
      </c>
      <c r="K10" s="78">
        <v>8</v>
      </c>
      <c r="L10" s="78">
        <v>7.5</v>
      </c>
      <c r="M10" s="78">
        <v>7.5</v>
      </c>
      <c r="N10" s="77">
        <f>'K-Faktoren'!$C6</f>
        <v>11</v>
      </c>
      <c r="O10" s="77">
        <f aca="true" t="shared" si="1" ref="O10:O22">(I10+J10+K10+L10+M10-MIN(I10:M10)-MAX(I10:M10))*N10</f>
        <v>253</v>
      </c>
      <c r="Q10" s="79" t="str">
        <f>'K-Faktoren'!A6</f>
        <v>1</v>
      </c>
      <c r="R10" s="78">
        <v>8.5</v>
      </c>
      <c r="S10" s="78">
        <v>8</v>
      </c>
      <c r="T10" s="78">
        <v>7.5</v>
      </c>
      <c r="U10" s="78">
        <v>8</v>
      </c>
      <c r="V10" s="78">
        <v>8</v>
      </c>
      <c r="W10" s="79">
        <f>'K-Faktoren'!$C6</f>
        <v>11</v>
      </c>
      <c r="X10" s="79">
        <f aca="true" t="shared" si="2" ref="X10:X22">(R10+S10+T10+U10+V10-MIN(R10:V10)-MAX(R10:V10))*W10</f>
        <v>264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>
        <v>5</v>
      </c>
      <c r="C11" s="74">
        <v>5</v>
      </c>
      <c r="D11" s="74">
        <v>5</v>
      </c>
      <c r="E11" s="75">
        <f>'K-Faktoren'!$C23</f>
        <v>13</v>
      </c>
      <c r="F11" s="76">
        <f t="shared" si="0"/>
        <v>195</v>
      </c>
      <c r="H11" s="77" t="str">
        <f>'K-Faktoren'!A7</f>
        <v>2</v>
      </c>
      <c r="I11" s="78">
        <v>8</v>
      </c>
      <c r="J11" s="78">
        <v>7.5</v>
      </c>
      <c r="K11" s="78">
        <v>8.5</v>
      </c>
      <c r="L11" s="78">
        <v>7.5</v>
      </c>
      <c r="M11" s="78">
        <v>7.5</v>
      </c>
      <c r="N11" s="77">
        <f>'K-Faktoren'!$C7</f>
        <v>7</v>
      </c>
      <c r="O11" s="77">
        <f t="shared" si="1"/>
        <v>161</v>
      </c>
      <c r="Q11" s="79" t="str">
        <f>'K-Faktoren'!A7</f>
        <v>2</v>
      </c>
      <c r="R11" s="78">
        <v>7.5</v>
      </c>
      <c r="S11" s="78">
        <v>7.5</v>
      </c>
      <c r="T11" s="78">
        <v>7</v>
      </c>
      <c r="U11" s="78">
        <v>7.5</v>
      </c>
      <c r="V11" s="78">
        <v>7</v>
      </c>
      <c r="W11" s="79">
        <f>'K-Faktoren'!$C7</f>
        <v>7</v>
      </c>
      <c r="X11" s="79">
        <f t="shared" si="2"/>
        <v>154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>
        <v>5.5</v>
      </c>
      <c r="C12" s="74">
        <v>5.5</v>
      </c>
      <c r="D12" s="74">
        <v>5.5</v>
      </c>
      <c r="E12" s="75">
        <f>'K-Faktoren'!$C24</f>
        <v>13</v>
      </c>
      <c r="F12" s="76">
        <f t="shared" si="0"/>
        <v>214.5</v>
      </c>
      <c r="H12" s="77" t="str">
        <f>'K-Faktoren'!A8</f>
        <v>3</v>
      </c>
      <c r="I12" s="78">
        <v>8</v>
      </c>
      <c r="J12" s="78">
        <v>7.5</v>
      </c>
      <c r="K12" s="78">
        <v>8</v>
      </c>
      <c r="L12" s="78">
        <v>7.5</v>
      </c>
      <c r="M12" s="78">
        <v>8</v>
      </c>
      <c r="N12" s="77">
        <f>'K-Faktoren'!$C8</f>
        <v>7</v>
      </c>
      <c r="O12" s="77">
        <f t="shared" si="1"/>
        <v>164.5</v>
      </c>
      <c r="Q12" s="79" t="str">
        <f>'K-Faktoren'!A8</f>
        <v>3</v>
      </c>
      <c r="R12" s="78">
        <v>8</v>
      </c>
      <c r="S12" s="78">
        <v>7.5</v>
      </c>
      <c r="T12" s="78">
        <v>7.5</v>
      </c>
      <c r="U12" s="78">
        <v>8</v>
      </c>
      <c r="V12" s="78">
        <v>7.5</v>
      </c>
      <c r="W12" s="79">
        <f>'K-Faktoren'!$C8</f>
        <v>7</v>
      </c>
      <c r="X12" s="79">
        <f t="shared" si="2"/>
        <v>161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>
        <v>7.5</v>
      </c>
      <c r="C13" s="74">
        <v>7.5</v>
      </c>
      <c r="D13" s="74">
        <v>7.5</v>
      </c>
      <c r="E13" s="75">
        <f>'K-Faktoren'!$C25</f>
        <v>3</v>
      </c>
      <c r="F13" s="76">
        <f t="shared" si="0"/>
        <v>67.5</v>
      </c>
      <c r="H13" s="77" t="str">
        <f>'K-Faktoren'!A9</f>
        <v>4</v>
      </c>
      <c r="I13" s="78">
        <v>7.5</v>
      </c>
      <c r="J13" s="78">
        <v>7</v>
      </c>
      <c r="K13" s="78">
        <v>8</v>
      </c>
      <c r="L13" s="78">
        <v>7</v>
      </c>
      <c r="M13" s="78">
        <v>7.5</v>
      </c>
      <c r="N13" s="77">
        <f>'K-Faktoren'!$C9</f>
        <v>7</v>
      </c>
      <c r="O13" s="77">
        <f t="shared" si="1"/>
        <v>154</v>
      </c>
      <c r="Q13" s="79" t="str">
        <f>'K-Faktoren'!A9</f>
        <v>4</v>
      </c>
      <c r="R13" s="78">
        <v>8</v>
      </c>
      <c r="S13" s="78">
        <v>8</v>
      </c>
      <c r="T13" s="78">
        <v>7</v>
      </c>
      <c r="U13" s="78">
        <v>7</v>
      </c>
      <c r="V13" s="78">
        <v>7</v>
      </c>
      <c r="W13" s="79">
        <f>'K-Faktoren'!$C9</f>
        <v>7</v>
      </c>
      <c r="X13" s="79">
        <f t="shared" si="2"/>
        <v>154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>
        <v>8</v>
      </c>
      <c r="C14" s="74">
        <v>8</v>
      </c>
      <c r="D14" s="74">
        <v>8</v>
      </c>
      <c r="E14" s="75">
        <f>'K-Faktoren'!$C26</f>
        <v>2</v>
      </c>
      <c r="F14" s="76">
        <f t="shared" si="0"/>
        <v>48</v>
      </c>
      <c r="H14" s="77" t="str">
        <f>'K-Faktoren'!A10</f>
        <v>5</v>
      </c>
      <c r="I14" s="78">
        <v>8</v>
      </c>
      <c r="J14" s="78">
        <v>8</v>
      </c>
      <c r="K14" s="78">
        <v>8</v>
      </c>
      <c r="L14" s="78">
        <v>8.5</v>
      </c>
      <c r="M14" s="78">
        <v>7.5</v>
      </c>
      <c r="N14" s="77">
        <f>'K-Faktoren'!$C10</f>
        <v>7</v>
      </c>
      <c r="O14" s="77">
        <f t="shared" si="1"/>
        <v>168</v>
      </c>
      <c r="Q14" s="79" t="str">
        <f>'K-Faktoren'!A10</f>
        <v>5</v>
      </c>
      <c r="R14" s="78">
        <v>8</v>
      </c>
      <c r="S14" s="78">
        <v>8</v>
      </c>
      <c r="T14" s="78">
        <v>8</v>
      </c>
      <c r="U14" s="78">
        <v>8</v>
      </c>
      <c r="V14" s="78">
        <v>8</v>
      </c>
      <c r="W14" s="79">
        <f>'K-Faktoren'!$C10</f>
        <v>7</v>
      </c>
      <c r="X14" s="79">
        <f t="shared" si="2"/>
        <v>168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>
        <v>6</v>
      </c>
      <c r="C15" s="74">
        <v>6</v>
      </c>
      <c r="D15" s="74">
        <v>6</v>
      </c>
      <c r="E15" s="75">
        <f>'K-Faktoren'!$C27</f>
        <v>8</v>
      </c>
      <c r="F15" s="76">
        <f t="shared" si="0"/>
        <v>144</v>
      </c>
      <c r="H15" s="77" t="str">
        <f>'K-Faktoren'!A11</f>
        <v>6</v>
      </c>
      <c r="I15" s="78">
        <v>8</v>
      </c>
      <c r="J15" s="78">
        <v>8.5</v>
      </c>
      <c r="K15" s="78">
        <v>8</v>
      </c>
      <c r="L15" s="78">
        <v>8.5</v>
      </c>
      <c r="M15" s="78">
        <v>8</v>
      </c>
      <c r="N15" s="77">
        <f>'K-Faktoren'!$C11</f>
        <v>7</v>
      </c>
      <c r="O15" s="77">
        <f t="shared" si="1"/>
        <v>171.5</v>
      </c>
      <c r="Q15" s="79" t="str">
        <f>'K-Faktoren'!A11</f>
        <v>6</v>
      </c>
      <c r="R15" s="78">
        <v>8.5</v>
      </c>
      <c r="S15" s="78">
        <v>8</v>
      </c>
      <c r="T15" s="78">
        <v>7.5</v>
      </c>
      <c r="U15" s="78">
        <v>7.5</v>
      </c>
      <c r="V15" s="78">
        <v>7.5</v>
      </c>
      <c r="W15" s="79">
        <f>'K-Faktoren'!$C11</f>
        <v>7</v>
      </c>
      <c r="X15" s="79">
        <f t="shared" si="2"/>
        <v>161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>
        <v>6</v>
      </c>
      <c r="C16" s="74">
        <v>6</v>
      </c>
      <c r="D16" s="74">
        <v>6</v>
      </c>
      <c r="E16" s="75">
        <f>'K-Faktoren'!$C28</f>
        <v>3</v>
      </c>
      <c r="F16" s="76">
        <f t="shared" si="0"/>
        <v>54</v>
      </c>
      <c r="H16" s="77" t="str">
        <f>'K-Faktoren'!A12</f>
        <v>7</v>
      </c>
      <c r="I16" s="78">
        <v>8</v>
      </c>
      <c r="J16" s="78">
        <v>7.5</v>
      </c>
      <c r="K16" s="78">
        <v>7.5</v>
      </c>
      <c r="L16" s="78">
        <v>7.5</v>
      </c>
      <c r="M16" s="78">
        <v>7.5</v>
      </c>
      <c r="N16" s="77">
        <f>'K-Faktoren'!$C12</f>
        <v>7</v>
      </c>
      <c r="O16" s="77">
        <f t="shared" si="1"/>
        <v>157.5</v>
      </c>
      <c r="Q16" s="79" t="str">
        <f>'K-Faktoren'!A12</f>
        <v>7</v>
      </c>
      <c r="R16" s="78">
        <v>8</v>
      </c>
      <c r="S16" s="78">
        <v>8.5</v>
      </c>
      <c r="T16" s="78">
        <v>7</v>
      </c>
      <c r="U16" s="78">
        <v>7</v>
      </c>
      <c r="V16" s="78">
        <v>7</v>
      </c>
      <c r="W16" s="79">
        <f>'K-Faktoren'!$C12</f>
        <v>7</v>
      </c>
      <c r="X16" s="79">
        <f t="shared" si="2"/>
        <v>154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>
        <v>5</v>
      </c>
      <c r="C17" s="74">
        <v>5</v>
      </c>
      <c r="D17" s="74">
        <v>5</v>
      </c>
      <c r="E17" s="75">
        <f>'K-Faktoren'!$C29</f>
        <v>7</v>
      </c>
      <c r="F17" s="76">
        <f t="shared" si="0"/>
        <v>105</v>
      </c>
      <c r="H17" s="77" t="str">
        <f>'K-Faktoren'!A13</f>
        <v>8</v>
      </c>
      <c r="I17" s="78">
        <v>8</v>
      </c>
      <c r="J17" s="78">
        <v>7.5</v>
      </c>
      <c r="K17" s="78">
        <v>8</v>
      </c>
      <c r="L17" s="78">
        <v>8</v>
      </c>
      <c r="M17" s="78">
        <v>8</v>
      </c>
      <c r="N17" s="77">
        <f>'K-Faktoren'!$C13</f>
        <v>7</v>
      </c>
      <c r="O17" s="77">
        <f t="shared" si="1"/>
        <v>168</v>
      </c>
      <c r="Q17" s="79" t="str">
        <f>'K-Faktoren'!A13</f>
        <v>8</v>
      </c>
      <c r="R17" s="78">
        <v>8.5</v>
      </c>
      <c r="S17" s="78">
        <v>8</v>
      </c>
      <c r="T17" s="78">
        <v>7.5</v>
      </c>
      <c r="U17" s="78">
        <v>8</v>
      </c>
      <c r="V17" s="78">
        <v>7.5</v>
      </c>
      <c r="W17" s="79">
        <f>'K-Faktoren'!$C13</f>
        <v>7</v>
      </c>
      <c r="X17" s="79">
        <f t="shared" si="2"/>
        <v>164.5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>
        <v>6</v>
      </c>
      <c r="C18" s="74">
        <v>6</v>
      </c>
      <c r="D18" s="74">
        <v>6</v>
      </c>
      <c r="E18" s="75">
        <f>'K-Faktoren'!$C30</f>
        <v>7</v>
      </c>
      <c r="F18" s="76">
        <f t="shared" si="0"/>
        <v>126</v>
      </c>
      <c r="H18" s="77" t="str">
        <f>'K-Faktoren'!A14</f>
        <v>9</v>
      </c>
      <c r="I18" s="78">
        <v>8</v>
      </c>
      <c r="J18" s="78">
        <v>8</v>
      </c>
      <c r="K18" s="78">
        <v>8</v>
      </c>
      <c r="L18" s="78">
        <v>8</v>
      </c>
      <c r="M18" s="78">
        <v>8</v>
      </c>
      <c r="N18" s="77">
        <f>'K-Faktoren'!$C14</f>
        <v>7</v>
      </c>
      <c r="O18" s="77">
        <f t="shared" si="1"/>
        <v>168</v>
      </c>
      <c r="Q18" s="79" t="str">
        <f>'K-Faktoren'!A14</f>
        <v>9</v>
      </c>
      <c r="R18" s="78">
        <v>8</v>
      </c>
      <c r="S18" s="78">
        <v>8</v>
      </c>
      <c r="T18" s="78">
        <v>7.5</v>
      </c>
      <c r="U18" s="78">
        <v>7.5</v>
      </c>
      <c r="V18" s="78">
        <v>7.5</v>
      </c>
      <c r="W18" s="79">
        <f>'K-Faktoren'!$C14</f>
        <v>7</v>
      </c>
      <c r="X18" s="79">
        <f t="shared" si="2"/>
        <v>161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>
        <v>5</v>
      </c>
      <c r="C19" s="74">
        <v>5</v>
      </c>
      <c r="D19" s="74">
        <v>5</v>
      </c>
      <c r="E19" s="75">
        <f>'K-Faktoren'!$C31</f>
        <v>12</v>
      </c>
      <c r="F19" s="76">
        <f t="shared" si="0"/>
        <v>180</v>
      </c>
      <c r="H19" s="77" t="str">
        <f>'K-Faktoren'!A15</f>
        <v>10</v>
      </c>
      <c r="I19" s="78">
        <v>7.5</v>
      </c>
      <c r="J19" s="78">
        <v>7</v>
      </c>
      <c r="K19" s="78">
        <v>7.5</v>
      </c>
      <c r="L19" s="78">
        <v>7.5</v>
      </c>
      <c r="M19" s="78">
        <v>7.5</v>
      </c>
      <c r="N19" s="77">
        <f>'K-Faktoren'!$C15</f>
        <v>11</v>
      </c>
      <c r="O19" s="77">
        <f t="shared" si="1"/>
        <v>247.5</v>
      </c>
      <c r="Q19" s="79" t="str">
        <f>'K-Faktoren'!A15</f>
        <v>10</v>
      </c>
      <c r="R19" s="78">
        <v>8</v>
      </c>
      <c r="S19" s="78">
        <v>8</v>
      </c>
      <c r="T19" s="78">
        <v>7.5</v>
      </c>
      <c r="U19" s="78">
        <v>7.5</v>
      </c>
      <c r="V19" s="78">
        <v>7.5</v>
      </c>
      <c r="W19" s="79">
        <f>'K-Faktoren'!$C15</f>
        <v>11</v>
      </c>
      <c r="X19" s="79">
        <f t="shared" si="2"/>
        <v>253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>
        <v>6</v>
      </c>
      <c r="C20" s="74">
        <v>6</v>
      </c>
      <c r="D20" s="74">
        <v>6</v>
      </c>
      <c r="E20" s="75">
        <f>'K-Faktoren'!$C32</f>
        <v>5</v>
      </c>
      <c r="F20" s="76">
        <f t="shared" si="0"/>
        <v>90</v>
      </c>
      <c r="H20" s="77" t="str">
        <f>'K-Faktoren'!A16</f>
        <v>11a</v>
      </c>
      <c r="I20" s="78">
        <v>8.5</v>
      </c>
      <c r="J20" s="78">
        <v>8</v>
      </c>
      <c r="K20" s="78">
        <v>8</v>
      </c>
      <c r="L20" s="78">
        <v>9</v>
      </c>
      <c r="M20" s="78">
        <v>8.5</v>
      </c>
      <c r="N20" s="77">
        <f>'K-Faktoren'!$C16</f>
        <v>4</v>
      </c>
      <c r="O20" s="77">
        <f t="shared" si="1"/>
        <v>100</v>
      </c>
      <c r="Q20" s="79" t="str">
        <f>'K-Faktoren'!A16</f>
        <v>11a</v>
      </c>
      <c r="R20" s="78">
        <v>9</v>
      </c>
      <c r="S20" s="78">
        <v>9</v>
      </c>
      <c r="T20" s="78">
        <v>9</v>
      </c>
      <c r="U20" s="78">
        <v>9</v>
      </c>
      <c r="V20" s="78">
        <v>9</v>
      </c>
      <c r="W20" s="79">
        <f>'K-Faktoren'!$C16</f>
        <v>4</v>
      </c>
      <c r="X20" s="79">
        <f t="shared" si="2"/>
        <v>108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>
        <v>4</v>
      </c>
      <c r="C21" s="74">
        <v>4</v>
      </c>
      <c r="D21" s="74">
        <v>4</v>
      </c>
      <c r="E21" s="75">
        <f>'K-Faktoren'!$C33</f>
        <v>9</v>
      </c>
      <c r="F21" s="76">
        <f t="shared" si="0"/>
        <v>108</v>
      </c>
      <c r="H21" s="77" t="str">
        <f>'K-Faktoren'!A17</f>
        <v>11b</v>
      </c>
      <c r="I21" s="78">
        <v>8.5</v>
      </c>
      <c r="J21" s="78">
        <v>8</v>
      </c>
      <c r="K21" s="78">
        <v>8</v>
      </c>
      <c r="L21" s="78">
        <v>8</v>
      </c>
      <c r="M21" s="78">
        <v>9</v>
      </c>
      <c r="N21" s="77">
        <f>'K-Faktoren'!$C17</f>
        <v>9</v>
      </c>
      <c r="O21" s="77">
        <f t="shared" si="1"/>
        <v>220.5</v>
      </c>
      <c r="Q21" s="79" t="str">
        <f>'K-Faktoren'!A17</f>
        <v>11b</v>
      </c>
      <c r="R21" s="78">
        <v>8</v>
      </c>
      <c r="S21" s="78">
        <v>8</v>
      </c>
      <c r="T21" s="78">
        <v>7.5</v>
      </c>
      <c r="U21" s="78">
        <v>7.5</v>
      </c>
      <c r="V21" s="78">
        <v>7.5</v>
      </c>
      <c r="W21" s="79">
        <f>'K-Faktoren'!$C17</f>
        <v>9</v>
      </c>
      <c r="X21" s="79">
        <f t="shared" si="2"/>
        <v>207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>
        <v>6</v>
      </c>
      <c r="C22" s="74">
        <v>6</v>
      </c>
      <c r="D22" s="74">
        <v>6</v>
      </c>
      <c r="E22" s="75">
        <f>'K-Faktoren'!C34</f>
        <v>5</v>
      </c>
      <c r="F22" s="76">
        <f t="shared" si="0"/>
        <v>90</v>
      </c>
      <c r="H22" s="77" t="str">
        <f>'K-Faktoren'!A18</f>
        <v>11c</v>
      </c>
      <c r="I22" s="78">
        <v>8.5</v>
      </c>
      <c r="J22" s="78">
        <v>7.5</v>
      </c>
      <c r="K22" s="78">
        <v>8</v>
      </c>
      <c r="L22" s="78">
        <v>8</v>
      </c>
      <c r="M22" s="78">
        <v>8.5</v>
      </c>
      <c r="N22" s="77">
        <f>'K-Faktoren'!$C18</f>
        <v>9</v>
      </c>
      <c r="O22" s="77">
        <f t="shared" si="1"/>
        <v>220.5</v>
      </c>
      <c r="Q22" s="79" t="str">
        <f>'K-Faktoren'!A18</f>
        <v>11c</v>
      </c>
      <c r="R22" s="78">
        <v>8.5</v>
      </c>
      <c r="S22" s="78">
        <v>8</v>
      </c>
      <c r="T22" s="78">
        <v>7.5</v>
      </c>
      <c r="U22" s="78">
        <v>7.5</v>
      </c>
      <c r="V22" s="78">
        <v>7.5</v>
      </c>
      <c r="W22" s="79">
        <f>'K-Faktoren'!$C18</f>
        <v>9</v>
      </c>
      <c r="X22" s="79">
        <f t="shared" si="2"/>
        <v>207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 t="s">
        <v>131</v>
      </c>
      <c r="O23" s="87">
        <f>IF(ISBLANK(N23),0,0.1)</f>
        <v>0.1</v>
      </c>
      <c r="Q23" s="88" t="s">
        <v>108</v>
      </c>
      <c r="R23" s="89"/>
      <c r="S23" s="89"/>
      <c r="T23" s="89"/>
      <c r="U23" s="89"/>
      <c r="V23" s="90"/>
      <c r="W23" s="86" t="s">
        <v>131</v>
      </c>
      <c r="X23" s="91">
        <f>IF(ISBLANK(W23),0,0.1)</f>
        <v>0.1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1643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2118.6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2084.85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71</v>
      </c>
      <c r="C27" s="103">
        <f>SUM(C10:C21)</f>
        <v>69</v>
      </c>
      <c r="D27" s="103">
        <f>SUM(D10:D21)</f>
        <v>69</v>
      </c>
      <c r="I27" s="103">
        <f>SUM(I10:I22)</f>
        <v>104.5</v>
      </c>
      <c r="J27" s="103">
        <f>SUM(J10:J22)</f>
        <v>99.5</v>
      </c>
      <c r="K27" s="103">
        <f>SUM(K10:K22)</f>
        <v>103.5</v>
      </c>
      <c r="L27" s="103">
        <f>SUM(L10:L22)</f>
        <v>102.5</v>
      </c>
      <c r="M27" s="103">
        <f>SUM(M10:M22)</f>
        <v>103</v>
      </c>
      <c r="R27" s="103">
        <f>SUM(R10:R22)</f>
        <v>106.5</v>
      </c>
      <c r="S27" s="103">
        <f>SUM(S10:S22)</f>
        <v>104.5</v>
      </c>
      <c r="T27" s="103">
        <f>SUM(T10:T22)</f>
        <v>98</v>
      </c>
      <c r="U27" s="103">
        <f>SUM(U10:U22)</f>
        <v>100</v>
      </c>
      <c r="V27" s="103">
        <f>SUM(V10:V22)</f>
        <v>98.5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1111111">
    <pageSetUpPr fitToPage="1"/>
  </sheetPr>
  <dimension ref="A1:AG28"/>
  <sheetViews>
    <sheetView zoomScalePageLayoutView="0" workbookViewId="0" topLeftCell="A3">
      <selection activeCell="V23" sqref="V23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2212.5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2135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17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4347.5</v>
      </c>
      <c r="AF5" s="109"/>
      <c r="AG5" s="3"/>
    </row>
    <row r="6" spans="1:33" ht="20.25" customHeight="1">
      <c r="A6" s="53"/>
      <c r="B6" s="54"/>
      <c r="C6" s="55">
        <f>Startliste!A16</f>
        <v>30</v>
      </c>
      <c r="D6" s="54"/>
      <c r="E6" s="55" t="str">
        <f>Startliste!B16</f>
        <v>Schilt</v>
      </c>
      <c r="F6" s="56"/>
      <c r="G6" s="56"/>
      <c r="H6" s="56"/>
      <c r="I6" s="56"/>
      <c r="J6" s="54"/>
      <c r="K6" s="55" t="str">
        <f>Startliste!C16</f>
        <v>Max</v>
      </c>
      <c r="L6" s="56"/>
      <c r="M6" s="56"/>
      <c r="N6" s="56"/>
      <c r="O6" s="56"/>
      <c r="P6" s="54"/>
      <c r="Q6" s="55" t="str">
        <f>Startliste!D16</f>
        <v>MG Interlaken</v>
      </c>
      <c r="R6" s="56"/>
      <c r="S6" s="56"/>
      <c r="T6" s="56"/>
      <c r="U6" s="56"/>
      <c r="V6" s="54"/>
      <c r="W6" s="55" t="str">
        <f>Startliste!E16</f>
        <v>SUI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>
        <v>7.5</v>
      </c>
      <c r="C10" s="74">
        <v>7.5</v>
      </c>
      <c r="D10" s="74">
        <v>7.5</v>
      </c>
      <c r="E10" s="75">
        <f>'K-Faktoren'!$C22</f>
        <v>13</v>
      </c>
      <c r="F10" s="76">
        <f aca="true" t="shared" si="0" ref="F10:F22">(B10+C10+D10)*E10</f>
        <v>292.5</v>
      </c>
      <c r="H10" s="77" t="str">
        <f>'K-Faktoren'!A6</f>
        <v>1</v>
      </c>
      <c r="I10" s="78">
        <v>7</v>
      </c>
      <c r="J10" s="78">
        <v>7</v>
      </c>
      <c r="K10" s="78">
        <v>7.5</v>
      </c>
      <c r="L10" s="78">
        <v>8</v>
      </c>
      <c r="M10" s="78">
        <v>7.5</v>
      </c>
      <c r="N10" s="77">
        <f>'K-Faktoren'!$C6</f>
        <v>11</v>
      </c>
      <c r="O10" s="77">
        <f aca="true" t="shared" si="1" ref="O10:O22">(I10+J10+K10+L10+M10-MIN(I10:M10)-MAX(I10:M10))*N10</f>
        <v>242</v>
      </c>
      <c r="Q10" s="79" t="str">
        <f>'K-Faktoren'!A6</f>
        <v>1</v>
      </c>
      <c r="R10" s="78">
        <v>6.5</v>
      </c>
      <c r="S10" s="78">
        <v>6.5</v>
      </c>
      <c r="T10" s="78">
        <v>8</v>
      </c>
      <c r="U10" s="78">
        <v>8.5</v>
      </c>
      <c r="V10" s="78">
        <v>7</v>
      </c>
      <c r="W10" s="79">
        <f>'K-Faktoren'!$C6</f>
        <v>11</v>
      </c>
      <c r="X10" s="79">
        <f aca="true" t="shared" si="2" ref="X10:X22">(R10+S10+T10+U10+V10-MIN(R10:V10)-MAX(R10:V10))*W10</f>
        <v>236.5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>
        <v>7</v>
      </c>
      <c r="C11" s="74">
        <v>7</v>
      </c>
      <c r="D11" s="74">
        <v>7</v>
      </c>
      <c r="E11" s="75">
        <f>'K-Faktoren'!$C23</f>
        <v>13</v>
      </c>
      <c r="F11" s="76">
        <f t="shared" si="0"/>
        <v>273</v>
      </c>
      <c r="H11" s="77" t="str">
        <f>'K-Faktoren'!A7</f>
        <v>2</v>
      </c>
      <c r="I11" s="78">
        <v>7</v>
      </c>
      <c r="J11" s="78">
        <v>7</v>
      </c>
      <c r="K11" s="78">
        <v>7.5</v>
      </c>
      <c r="L11" s="78">
        <v>7.5</v>
      </c>
      <c r="M11" s="78">
        <v>7</v>
      </c>
      <c r="N11" s="77">
        <f>'K-Faktoren'!$C7</f>
        <v>7</v>
      </c>
      <c r="O11" s="77">
        <f t="shared" si="1"/>
        <v>150.5</v>
      </c>
      <c r="Q11" s="79" t="str">
        <f>'K-Faktoren'!A7</f>
        <v>2</v>
      </c>
      <c r="R11" s="78">
        <v>7</v>
      </c>
      <c r="S11" s="78">
        <v>7</v>
      </c>
      <c r="T11" s="78">
        <v>8</v>
      </c>
      <c r="U11" s="78">
        <v>8</v>
      </c>
      <c r="V11" s="78">
        <v>7</v>
      </c>
      <c r="W11" s="79">
        <f>'K-Faktoren'!$C7</f>
        <v>7</v>
      </c>
      <c r="X11" s="79">
        <f t="shared" si="2"/>
        <v>154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>
        <v>7</v>
      </c>
      <c r="C12" s="74">
        <v>7</v>
      </c>
      <c r="D12" s="74">
        <v>7</v>
      </c>
      <c r="E12" s="75">
        <f>'K-Faktoren'!$C24</f>
        <v>13</v>
      </c>
      <c r="F12" s="76">
        <f t="shared" si="0"/>
        <v>273</v>
      </c>
      <c r="H12" s="77" t="str">
        <f>'K-Faktoren'!A8</f>
        <v>3</v>
      </c>
      <c r="I12" s="78">
        <v>6.5</v>
      </c>
      <c r="J12" s="78">
        <v>7.5</v>
      </c>
      <c r="K12" s="78">
        <v>7.5</v>
      </c>
      <c r="L12" s="78">
        <v>8</v>
      </c>
      <c r="M12" s="78">
        <v>7.5</v>
      </c>
      <c r="N12" s="77">
        <f>'K-Faktoren'!$C8</f>
        <v>7</v>
      </c>
      <c r="O12" s="77">
        <f t="shared" si="1"/>
        <v>157.5</v>
      </c>
      <c r="Q12" s="79" t="str">
        <f>'K-Faktoren'!A8</f>
        <v>3</v>
      </c>
      <c r="R12" s="78">
        <v>7</v>
      </c>
      <c r="S12" s="78">
        <v>7</v>
      </c>
      <c r="T12" s="78">
        <v>8</v>
      </c>
      <c r="U12" s="78">
        <v>8</v>
      </c>
      <c r="V12" s="78">
        <v>7.5</v>
      </c>
      <c r="W12" s="79">
        <f>'K-Faktoren'!$C8</f>
        <v>7</v>
      </c>
      <c r="X12" s="79">
        <f t="shared" si="2"/>
        <v>157.5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>
        <v>8.5</v>
      </c>
      <c r="C13" s="74">
        <v>8.5</v>
      </c>
      <c r="D13" s="74">
        <v>8.5</v>
      </c>
      <c r="E13" s="75">
        <f>'K-Faktoren'!$C25</f>
        <v>3</v>
      </c>
      <c r="F13" s="76">
        <f t="shared" si="0"/>
        <v>76.5</v>
      </c>
      <c r="H13" s="77" t="str">
        <f>'K-Faktoren'!A9</f>
        <v>4</v>
      </c>
      <c r="I13" s="78">
        <v>7</v>
      </c>
      <c r="J13" s="78">
        <v>7.5</v>
      </c>
      <c r="K13" s="78">
        <v>7.5</v>
      </c>
      <c r="L13" s="78">
        <v>8.5</v>
      </c>
      <c r="M13" s="78">
        <v>7.5</v>
      </c>
      <c r="N13" s="77">
        <f>'K-Faktoren'!$C9</f>
        <v>7</v>
      </c>
      <c r="O13" s="77">
        <f t="shared" si="1"/>
        <v>157.5</v>
      </c>
      <c r="Q13" s="79" t="str">
        <f>'K-Faktoren'!A9</f>
        <v>4</v>
      </c>
      <c r="R13" s="78">
        <v>7</v>
      </c>
      <c r="S13" s="78">
        <v>7.5</v>
      </c>
      <c r="T13" s="78">
        <v>8</v>
      </c>
      <c r="U13" s="78">
        <v>8</v>
      </c>
      <c r="V13" s="78">
        <v>7.5</v>
      </c>
      <c r="W13" s="79">
        <f>'K-Faktoren'!$C9</f>
        <v>7</v>
      </c>
      <c r="X13" s="79">
        <f t="shared" si="2"/>
        <v>161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>
        <v>7.5</v>
      </c>
      <c r="C14" s="74">
        <v>7.5</v>
      </c>
      <c r="D14" s="74">
        <v>7.5</v>
      </c>
      <c r="E14" s="75">
        <f>'K-Faktoren'!$C26</f>
        <v>2</v>
      </c>
      <c r="F14" s="76">
        <f t="shared" si="0"/>
        <v>45</v>
      </c>
      <c r="H14" s="77" t="str">
        <f>'K-Faktoren'!A10</f>
        <v>5</v>
      </c>
      <c r="I14" s="78">
        <v>7</v>
      </c>
      <c r="J14" s="78">
        <v>7</v>
      </c>
      <c r="K14" s="78">
        <v>8</v>
      </c>
      <c r="L14" s="78">
        <v>8.5</v>
      </c>
      <c r="M14" s="78">
        <v>7</v>
      </c>
      <c r="N14" s="77">
        <f>'K-Faktoren'!$C10</f>
        <v>7</v>
      </c>
      <c r="O14" s="77">
        <f t="shared" si="1"/>
        <v>154</v>
      </c>
      <c r="Q14" s="79" t="str">
        <f>'K-Faktoren'!A10</f>
        <v>5</v>
      </c>
      <c r="R14" s="78">
        <v>7</v>
      </c>
      <c r="S14" s="78">
        <v>7</v>
      </c>
      <c r="T14" s="78">
        <v>7.5</v>
      </c>
      <c r="U14" s="78">
        <v>7.5</v>
      </c>
      <c r="V14" s="78">
        <v>7</v>
      </c>
      <c r="W14" s="79">
        <f>'K-Faktoren'!$C10</f>
        <v>7</v>
      </c>
      <c r="X14" s="79">
        <f t="shared" si="2"/>
        <v>150.5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>
        <v>7</v>
      </c>
      <c r="C15" s="74">
        <v>7</v>
      </c>
      <c r="D15" s="74">
        <v>7</v>
      </c>
      <c r="E15" s="75">
        <f>'K-Faktoren'!$C27</f>
        <v>8</v>
      </c>
      <c r="F15" s="76">
        <f t="shared" si="0"/>
        <v>168</v>
      </c>
      <c r="H15" s="77" t="str">
        <f>'K-Faktoren'!A11</f>
        <v>6</v>
      </c>
      <c r="I15" s="78">
        <v>7</v>
      </c>
      <c r="J15" s="78">
        <v>6.5</v>
      </c>
      <c r="K15" s="78">
        <v>7.5</v>
      </c>
      <c r="L15" s="78">
        <v>8</v>
      </c>
      <c r="M15" s="78">
        <v>7</v>
      </c>
      <c r="N15" s="77">
        <f>'K-Faktoren'!$C11</f>
        <v>7</v>
      </c>
      <c r="O15" s="77">
        <f t="shared" si="1"/>
        <v>150.5</v>
      </c>
      <c r="Q15" s="79" t="str">
        <f>'K-Faktoren'!A11</f>
        <v>6</v>
      </c>
      <c r="R15" s="78">
        <v>7</v>
      </c>
      <c r="S15" s="78">
        <v>7</v>
      </c>
      <c r="T15" s="78">
        <v>8</v>
      </c>
      <c r="U15" s="78">
        <v>7.5</v>
      </c>
      <c r="V15" s="78">
        <v>7</v>
      </c>
      <c r="W15" s="79">
        <f>'K-Faktoren'!$C11</f>
        <v>7</v>
      </c>
      <c r="X15" s="79">
        <f t="shared" si="2"/>
        <v>150.5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>
        <v>7</v>
      </c>
      <c r="C16" s="74">
        <v>7</v>
      </c>
      <c r="D16" s="74">
        <v>7</v>
      </c>
      <c r="E16" s="75">
        <f>'K-Faktoren'!$C28</f>
        <v>3</v>
      </c>
      <c r="F16" s="76">
        <f t="shared" si="0"/>
        <v>63</v>
      </c>
      <c r="H16" s="77" t="str">
        <f>'K-Faktoren'!A12</f>
        <v>7</v>
      </c>
      <c r="I16" s="78">
        <v>7</v>
      </c>
      <c r="J16" s="78">
        <v>7.5</v>
      </c>
      <c r="K16" s="78">
        <v>7.5</v>
      </c>
      <c r="L16" s="78">
        <v>7.5</v>
      </c>
      <c r="M16" s="78">
        <v>7.5</v>
      </c>
      <c r="N16" s="77">
        <f>'K-Faktoren'!$C12</f>
        <v>7</v>
      </c>
      <c r="O16" s="77">
        <f t="shared" si="1"/>
        <v>157.5</v>
      </c>
      <c r="Q16" s="79" t="str">
        <f>'K-Faktoren'!A12</f>
        <v>7</v>
      </c>
      <c r="R16" s="78">
        <v>7.5</v>
      </c>
      <c r="S16" s="78">
        <v>7.5</v>
      </c>
      <c r="T16" s="78">
        <v>7.5</v>
      </c>
      <c r="U16" s="78">
        <v>7.5</v>
      </c>
      <c r="V16" s="78">
        <v>7.5</v>
      </c>
      <c r="W16" s="79">
        <f>'K-Faktoren'!$C12</f>
        <v>7</v>
      </c>
      <c r="X16" s="79">
        <f t="shared" si="2"/>
        <v>157.5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>
        <v>7</v>
      </c>
      <c r="C17" s="74">
        <v>7</v>
      </c>
      <c r="D17" s="74">
        <v>7</v>
      </c>
      <c r="E17" s="75">
        <f>'K-Faktoren'!$C29</f>
        <v>7</v>
      </c>
      <c r="F17" s="76">
        <f t="shared" si="0"/>
        <v>147</v>
      </c>
      <c r="H17" s="77" t="str">
        <f>'K-Faktoren'!A13</f>
        <v>8</v>
      </c>
      <c r="I17" s="78">
        <v>6.5</v>
      </c>
      <c r="J17" s="78">
        <v>7.5</v>
      </c>
      <c r="K17" s="78">
        <v>8</v>
      </c>
      <c r="L17" s="78">
        <v>7.5</v>
      </c>
      <c r="M17" s="78">
        <v>7.5</v>
      </c>
      <c r="N17" s="77">
        <f>'K-Faktoren'!$C13</f>
        <v>7</v>
      </c>
      <c r="O17" s="77">
        <f t="shared" si="1"/>
        <v>157.5</v>
      </c>
      <c r="Q17" s="79" t="str">
        <f>'K-Faktoren'!A13</f>
        <v>8</v>
      </c>
      <c r="R17" s="78">
        <v>6.5</v>
      </c>
      <c r="S17" s="78">
        <v>7</v>
      </c>
      <c r="T17" s="78">
        <v>7.5</v>
      </c>
      <c r="U17" s="78">
        <v>7.5</v>
      </c>
      <c r="V17" s="78">
        <v>7.5</v>
      </c>
      <c r="W17" s="79">
        <f>'K-Faktoren'!$C13</f>
        <v>7</v>
      </c>
      <c r="X17" s="79">
        <f t="shared" si="2"/>
        <v>154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>
        <v>8</v>
      </c>
      <c r="C18" s="74">
        <v>8</v>
      </c>
      <c r="D18" s="74">
        <v>8</v>
      </c>
      <c r="E18" s="75">
        <f>'K-Faktoren'!$C30</f>
        <v>7</v>
      </c>
      <c r="F18" s="76">
        <f t="shared" si="0"/>
        <v>168</v>
      </c>
      <c r="H18" s="77" t="str">
        <f>'K-Faktoren'!A14</f>
        <v>9</v>
      </c>
      <c r="I18" s="78">
        <v>7</v>
      </c>
      <c r="J18" s="78">
        <v>7</v>
      </c>
      <c r="K18" s="78">
        <v>7.5</v>
      </c>
      <c r="L18" s="78">
        <v>7.5</v>
      </c>
      <c r="M18" s="78">
        <v>7</v>
      </c>
      <c r="N18" s="77">
        <f>'K-Faktoren'!$C14</f>
        <v>7</v>
      </c>
      <c r="O18" s="77">
        <f t="shared" si="1"/>
        <v>150.5</v>
      </c>
      <c r="Q18" s="79" t="str">
        <f>'K-Faktoren'!A14</f>
        <v>9</v>
      </c>
      <c r="R18" s="78">
        <v>7.5</v>
      </c>
      <c r="S18" s="78">
        <v>7.5</v>
      </c>
      <c r="T18" s="78">
        <v>7.5</v>
      </c>
      <c r="U18" s="78">
        <v>7.5</v>
      </c>
      <c r="V18" s="78">
        <v>7.5</v>
      </c>
      <c r="W18" s="79">
        <f>'K-Faktoren'!$C14</f>
        <v>7</v>
      </c>
      <c r="X18" s="79">
        <f t="shared" si="2"/>
        <v>157.5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>
        <v>7.5</v>
      </c>
      <c r="C19" s="74">
        <v>7.5</v>
      </c>
      <c r="D19" s="74">
        <v>7.5</v>
      </c>
      <c r="E19" s="75">
        <f>'K-Faktoren'!$C31</f>
        <v>12</v>
      </c>
      <c r="F19" s="76">
        <f t="shared" si="0"/>
        <v>270</v>
      </c>
      <c r="H19" s="77" t="str">
        <f>'K-Faktoren'!A15</f>
        <v>10</v>
      </c>
      <c r="I19" s="78">
        <v>4</v>
      </c>
      <c r="J19" s="78">
        <v>4</v>
      </c>
      <c r="K19" s="78">
        <v>4</v>
      </c>
      <c r="L19" s="78">
        <v>4</v>
      </c>
      <c r="M19" s="78">
        <v>4</v>
      </c>
      <c r="N19" s="77">
        <f>'K-Faktoren'!$C15</f>
        <v>11</v>
      </c>
      <c r="O19" s="77">
        <f t="shared" si="1"/>
        <v>132</v>
      </c>
      <c r="Q19" s="79" t="str">
        <f>'K-Faktoren'!A15</f>
        <v>10</v>
      </c>
      <c r="R19" s="78">
        <v>6.5</v>
      </c>
      <c r="S19" s="78">
        <v>6.5</v>
      </c>
      <c r="T19" s="78">
        <v>7</v>
      </c>
      <c r="U19" s="78">
        <v>7.5</v>
      </c>
      <c r="V19" s="78">
        <v>6.5</v>
      </c>
      <c r="W19" s="79">
        <f>'K-Faktoren'!$C15</f>
        <v>11</v>
      </c>
      <c r="X19" s="79">
        <f t="shared" si="2"/>
        <v>220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>
        <v>8.5</v>
      </c>
      <c r="C20" s="74">
        <v>8.5</v>
      </c>
      <c r="D20" s="74">
        <v>8.5</v>
      </c>
      <c r="E20" s="75">
        <f>'K-Faktoren'!$C32</f>
        <v>5</v>
      </c>
      <c r="F20" s="76">
        <f t="shared" si="0"/>
        <v>127.5</v>
      </c>
      <c r="H20" s="77" t="str">
        <f>'K-Faktoren'!A16</f>
        <v>11a</v>
      </c>
      <c r="I20" s="78">
        <v>5</v>
      </c>
      <c r="J20" s="78">
        <v>5</v>
      </c>
      <c r="K20" s="78">
        <v>5</v>
      </c>
      <c r="L20" s="78">
        <v>5</v>
      </c>
      <c r="M20" s="78">
        <v>5</v>
      </c>
      <c r="N20" s="77">
        <f>'K-Faktoren'!$C16</f>
        <v>4</v>
      </c>
      <c r="O20" s="77">
        <f t="shared" si="1"/>
        <v>60</v>
      </c>
      <c r="Q20" s="79" t="str">
        <f>'K-Faktoren'!A16</f>
        <v>11a</v>
      </c>
      <c r="R20" s="78">
        <v>6.5</v>
      </c>
      <c r="S20" s="78">
        <v>6.5</v>
      </c>
      <c r="T20" s="78">
        <v>6</v>
      </c>
      <c r="U20" s="78">
        <v>6.5</v>
      </c>
      <c r="V20" s="78">
        <v>6.5</v>
      </c>
      <c r="W20" s="79">
        <f>'K-Faktoren'!$C16</f>
        <v>4</v>
      </c>
      <c r="X20" s="79">
        <f t="shared" si="2"/>
        <v>78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>
        <v>7</v>
      </c>
      <c r="C21" s="74">
        <v>7</v>
      </c>
      <c r="D21" s="74">
        <v>7</v>
      </c>
      <c r="E21" s="75">
        <f>'K-Faktoren'!$C33</f>
        <v>9</v>
      </c>
      <c r="F21" s="76">
        <f t="shared" si="0"/>
        <v>189</v>
      </c>
      <c r="H21" s="77" t="str">
        <f>'K-Faktoren'!A17</f>
        <v>11b</v>
      </c>
      <c r="I21" s="78">
        <v>7.5</v>
      </c>
      <c r="J21" s="78">
        <v>7.5</v>
      </c>
      <c r="K21" s="78">
        <v>7.5</v>
      </c>
      <c r="L21" s="78">
        <v>7.5</v>
      </c>
      <c r="M21" s="78">
        <v>7.5</v>
      </c>
      <c r="N21" s="77">
        <f>'K-Faktoren'!$C17</f>
        <v>9</v>
      </c>
      <c r="O21" s="77">
        <f t="shared" si="1"/>
        <v>202.5</v>
      </c>
      <c r="Q21" s="79" t="str">
        <f>'K-Faktoren'!A17</f>
        <v>11b</v>
      </c>
      <c r="R21" s="78">
        <v>7.5</v>
      </c>
      <c r="S21" s="78">
        <v>7.5</v>
      </c>
      <c r="T21" s="78">
        <v>8</v>
      </c>
      <c r="U21" s="78">
        <v>8</v>
      </c>
      <c r="V21" s="78">
        <v>7.5</v>
      </c>
      <c r="W21" s="79">
        <f>'K-Faktoren'!$C17</f>
        <v>9</v>
      </c>
      <c r="X21" s="79">
        <f t="shared" si="2"/>
        <v>207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>
        <v>8</v>
      </c>
      <c r="C22" s="74">
        <v>8</v>
      </c>
      <c r="D22" s="74">
        <v>8</v>
      </c>
      <c r="E22" s="75">
        <f>'K-Faktoren'!C34</f>
        <v>5</v>
      </c>
      <c r="F22" s="76">
        <f t="shared" si="0"/>
        <v>120</v>
      </c>
      <c r="H22" s="77" t="str">
        <f>'K-Faktoren'!A18</f>
        <v>11c</v>
      </c>
      <c r="I22" s="78">
        <v>7.5</v>
      </c>
      <c r="J22" s="78">
        <v>7.5</v>
      </c>
      <c r="K22" s="78">
        <v>7.5</v>
      </c>
      <c r="L22" s="78">
        <v>7.5</v>
      </c>
      <c r="M22" s="78">
        <v>7.5</v>
      </c>
      <c r="N22" s="77">
        <f>'K-Faktoren'!$C18</f>
        <v>9</v>
      </c>
      <c r="O22" s="77">
        <f t="shared" si="1"/>
        <v>202.5</v>
      </c>
      <c r="Q22" s="79" t="str">
        <f>'K-Faktoren'!A18</f>
        <v>11c</v>
      </c>
      <c r="R22" s="78">
        <v>7.5</v>
      </c>
      <c r="S22" s="78">
        <v>7.5</v>
      </c>
      <c r="T22" s="78">
        <v>8</v>
      </c>
      <c r="U22" s="78">
        <v>8</v>
      </c>
      <c r="V22" s="78">
        <v>8</v>
      </c>
      <c r="W22" s="79">
        <f>'K-Faktoren'!$C18</f>
        <v>9</v>
      </c>
      <c r="X22" s="79">
        <f t="shared" si="2"/>
        <v>211.5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2212.5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2074.5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2195.5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89.5</v>
      </c>
      <c r="C27" s="103">
        <f>SUM(C10:C21)</f>
        <v>89.5</v>
      </c>
      <c r="D27" s="103">
        <f>SUM(D10:D21)</f>
        <v>89.5</v>
      </c>
      <c r="I27" s="103">
        <f>SUM(I10:I22)</f>
        <v>86</v>
      </c>
      <c r="J27" s="103">
        <f>SUM(J10:J22)</f>
        <v>88.5</v>
      </c>
      <c r="K27" s="103">
        <f>SUM(K10:K22)</f>
        <v>92.5</v>
      </c>
      <c r="L27" s="103">
        <f>SUM(L10:L22)</f>
        <v>95</v>
      </c>
      <c r="M27" s="103">
        <f>SUM(M10:M22)</f>
        <v>89.5</v>
      </c>
      <c r="R27" s="103">
        <f>SUM(R10:R22)</f>
        <v>91</v>
      </c>
      <c r="S27" s="103">
        <f>SUM(S10:S22)</f>
        <v>92</v>
      </c>
      <c r="T27" s="103">
        <f>SUM(T10:T22)</f>
        <v>99</v>
      </c>
      <c r="U27" s="103">
        <f>SUM(U10:U22)</f>
        <v>100</v>
      </c>
      <c r="V27" s="103">
        <f>SUM(V10:V22)</f>
        <v>94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411111111">
    <pageSetUpPr fitToPage="1"/>
  </sheetPr>
  <dimension ref="A1:AG28"/>
  <sheetViews>
    <sheetView zoomScalePageLayoutView="0" workbookViewId="0" topLeftCell="A1">
      <selection activeCell="M2" sqref="M2:P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18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0</v>
      </c>
      <c r="AF5" s="109"/>
      <c r="AG5" s="3"/>
    </row>
    <row r="6" spans="1:33" ht="20.25" customHeight="1">
      <c r="A6" s="53"/>
      <c r="B6" s="54"/>
      <c r="C6" s="55">
        <f>Startliste!A17</f>
        <v>0</v>
      </c>
      <c r="D6" s="54"/>
      <c r="E6" s="55">
        <f>Startliste!B17</f>
        <v>0</v>
      </c>
      <c r="F6" s="56"/>
      <c r="G6" s="56"/>
      <c r="H6" s="56"/>
      <c r="I6" s="56"/>
      <c r="J6" s="54"/>
      <c r="K6" s="55">
        <f>Startliste!C17</f>
        <v>0</v>
      </c>
      <c r="L6" s="56"/>
      <c r="M6" s="56"/>
      <c r="N6" s="56"/>
      <c r="O6" s="56"/>
      <c r="P6" s="54"/>
      <c r="Q6" s="55">
        <f>Startliste!D17</f>
        <v>0</v>
      </c>
      <c r="R6" s="56"/>
      <c r="S6" s="56"/>
      <c r="T6" s="56"/>
      <c r="U6" s="56"/>
      <c r="V6" s="54"/>
      <c r="W6" s="55">
        <f>Startliste!E17</f>
        <v>0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/>
      <c r="C10" s="74"/>
      <c r="D10" s="74"/>
      <c r="E10" s="75">
        <f>'K-Faktoren'!$C22</f>
        <v>13</v>
      </c>
      <c r="F10" s="76">
        <f aca="true" t="shared" si="0" ref="F10:F22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11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11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/>
      <c r="C11" s="74"/>
      <c r="D11" s="74"/>
      <c r="E11" s="75">
        <f>'K-Faktoren'!$C23</f>
        <v>13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7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7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/>
      <c r="C12" s="74"/>
      <c r="D12" s="74"/>
      <c r="E12" s="75">
        <f>'K-Faktoren'!$C24</f>
        <v>13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7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7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/>
      <c r="C13" s="74"/>
      <c r="D13" s="74"/>
      <c r="E13" s="75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7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7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/>
      <c r="C14" s="74"/>
      <c r="D14" s="74"/>
      <c r="E14" s="75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7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7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/>
      <c r="C15" s="74"/>
      <c r="D15" s="74"/>
      <c r="E15" s="75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7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7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/>
      <c r="C16" s="74"/>
      <c r="D16" s="74"/>
      <c r="E16" s="75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7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7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/>
      <c r="C17" s="74"/>
      <c r="D17" s="74"/>
      <c r="E17" s="75">
        <f>'K-Faktoren'!$C29</f>
        <v>7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7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7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/>
      <c r="C18" s="74"/>
      <c r="D18" s="74"/>
      <c r="E18" s="75">
        <f>'K-Faktoren'!$C30</f>
        <v>7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7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7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/>
      <c r="C19" s="74"/>
      <c r="D19" s="74"/>
      <c r="E19" s="75">
        <f>'K-Faktoren'!$C31</f>
        <v>12</v>
      </c>
      <c r="F19" s="76">
        <f t="shared" si="0"/>
        <v>0</v>
      </c>
      <c r="H19" s="77" t="str">
        <f>'K-Faktoren'!A15</f>
        <v>10</v>
      </c>
      <c r="I19" s="78"/>
      <c r="J19" s="78"/>
      <c r="K19" s="78"/>
      <c r="L19" s="78">
        <v>0</v>
      </c>
      <c r="M19" s="78">
        <v>10</v>
      </c>
      <c r="N19" s="77">
        <f>'K-Faktoren'!$C15</f>
        <v>11</v>
      </c>
      <c r="O19" s="77">
        <f t="shared" si="1"/>
        <v>0</v>
      </c>
      <c r="Q19" s="79" t="str">
        <f>'K-Faktoren'!A15</f>
        <v>10</v>
      </c>
      <c r="R19" s="78"/>
      <c r="S19" s="78"/>
      <c r="T19" s="78"/>
      <c r="U19" s="78">
        <v>0</v>
      </c>
      <c r="V19" s="78">
        <v>10</v>
      </c>
      <c r="W19" s="79">
        <f>'K-Faktoren'!$C15</f>
        <v>11</v>
      </c>
      <c r="X19" s="79">
        <f t="shared" si="2"/>
        <v>0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/>
      <c r="C20" s="74"/>
      <c r="D20" s="74"/>
      <c r="E20" s="75">
        <f>'K-Faktoren'!$C32</f>
        <v>5</v>
      </c>
      <c r="F20" s="76">
        <f t="shared" si="0"/>
        <v>0</v>
      </c>
      <c r="H20" s="77" t="str">
        <f>'K-Faktoren'!A16</f>
        <v>11a</v>
      </c>
      <c r="I20" s="78"/>
      <c r="J20" s="78"/>
      <c r="K20" s="78"/>
      <c r="L20" s="78">
        <v>0</v>
      </c>
      <c r="M20" s="78">
        <v>10</v>
      </c>
      <c r="N20" s="77">
        <f>'K-Faktoren'!$C16</f>
        <v>4</v>
      </c>
      <c r="O20" s="77">
        <f t="shared" si="1"/>
        <v>0</v>
      </c>
      <c r="Q20" s="79" t="str">
        <f>'K-Faktoren'!A16</f>
        <v>11a</v>
      </c>
      <c r="R20" s="78"/>
      <c r="S20" s="78"/>
      <c r="T20" s="78"/>
      <c r="U20" s="78">
        <v>0</v>
      </c>
      <c r="V20" s="78">
        <v>10</v>
      </c>
      <c r="W20" s="79">
        <f>'K-Faktoren'!$C16</f>
        <v>4</v>
      </c>
      <c r="X20" s="79">
        <f t="shared" si="2"/>
        <v>0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/>
      <c r="C21" s="74"/>
      <c r="D21" s="74"/>
      <c r="E21" s="75">
        <f>'K-Faktoren'!$C33</f>
        <v>9</v>
      </c>
      <c r="F21" s="76">
        <f t="shared" si="0"/>
        <v>0</v>
      </c>
      <c r="H21" s="77" t="str">
        <f>'K-Faktoren'!A17</f>
        <v>11b</v>
      </c>
      <c r="I21" s="78"/>
      <c r="J21" s="78"/>
      <c r="K21" s="78"/>
      <c r="L21" s="78">
        <v>0</v>
      </c>
      <c r="M21" s="78">
        <v>10</v>
      </c>
      <c r="N21" s="77">
        <f>'K-Faktoren'!$C17</f>
        <v>9</v>
      </c>
      <c r="O21" s="77">
        <f t="shared" si="1"/>
        <v>0</v>
      </c>
      <c r="Q21" s="79" t="str">
        <f>'K-Faktoren'!A17</f>
        <v>11b</v>
      </c>
      <c r="R21" s="78"/>
      <c r="S21" s="78"/>
      <c r="T21" s="78"/>
      <c r="U21" s="78">
        <v>0</v>
      </c>
      <c r="V21" s="78">
        <v>10</v>
      </c>
      <c r="W21" s="79">
        <f>'K-Faktoren'!$C17</f>
        <v>9</v>
      </c>
      <c r="X21" s="79">
        <f t="shared" si="2"/>
        <v>0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/>
      <c r="C22" s="74"/>
      <c r="D22" s="74"/>
      <c r="E22" s="75">
        <f>'K-Faktoren'!C34</f>
        <v>5</v>
      </c>
      <c r="F22" s="76">
        <f t="shared" si="0"/>
        <v>0</v>
      </c>
      <c r="H22" s="77" t="str">
        <f>'K-Faktoren'!A18</f>
        <v>11c</v>
      </c>
      <c r="I22" s="78"/>
      <c r="J22" s="78"/>
      <c r="K22" s="78"/>
      <c r="L22" s="78">
        <v>0</v>
      </c>
      <c r="M22" s="78">
        <v>10</v>
      </c>
      <c r="N22" s="77">
        <f>'K-Faktoren'!$C18</f>
        <v>9</v>
      </c>
      <c r="O22" s="77">
        <f t="shared" si="1"/>
        <v>0</v>
      </c>
      <c r="Q22" s="79" t="str">
        <f>'K-Faktoren'!A18</f>
        <v>11c</v>
      </c>
      <c r="R22" s="78"/>
      <c r="S22" s="78"/>
      <c r="T22" s="78"/>
      <c r="U22" s="78">
        <v>0</v>
      </c>
      <c r="V22" s="78">
        <v>10</v>
      </c>
      <c r="W22" s="79">
        <f>'K-Faktoren'!$C18</f>
        <v>9</v>
      </c>
      <c r="X22" s="79">
        <f t="shared" si="2"/>
        <v>0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0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0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0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0</v>
      </c>
      <c r="C27" s="103">
        <f>SUM(C10:C21)</f>
        <v>0</v>
      </c>
      <c r="D27" s="103">
        <f>SUM(D10:D21)</f>
        <v>0</v>
      </c>
      <c r="I27" s="103">
        <f>SUM(I10:I22)</f>
        <v>0</v>
      </c>
      <c r="J27" s="103">
        <f>SUM(J10:J22)</f>
        <v>0</v>
      </c>
      <c r="K27" s="103">
        <f>SUM(K10:K22)</f>
        <v>0</v>
      </c>
      <c r="L27" s="103">
        <f>SUM(L10:L22)</f>
        <v>0</v>
      </c>
      <c r="M27" s="103">
        <f>SUM(M10:M22)</f>
        <v>130</v>
      </c>
      <c r="R27" s="103">
        <f>SUM(R10:R22)</f>
        <v>0</v>
      </c>
      <c r="S27" s="103">
        <f>SUM(S10:S22)</f>
        <v>0</v>
      </c>
      <c r="T27" s="103">
        <f>SUM(T10:T22)</f>
        <v>0</v>
      </c>
      <c r="U27" s="103">
        <f>SUM(U10:U22)</f>
        <v>0</v>
      </c>
      <c r="V27" s="103">
        <f>SUM(V10:V22)</f>
        <v>130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4111111111">
    <pageSetUpPr fitToPage="1"/>
  </sheetPr>
  <dimension ref="A1:AG28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19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0</v>
      </c>
      <c r="AF5" s="109"/>
      <c r="AG5" s="3"/>
    </row>
    <row r="6" spans="1:33" ht="20.25" customHeight="1">
      <c r="A6" s="53"/>
      <c r="B6" s="54"/>
      <c r="C6" s="55">
        <f>Startliste!A18</f>
        <v>0</v>
      </c>
      <c r="D6" s="54"/>
      <c r="E6" s="55">
        <f>Startliste!B18</f>
        <v>0</v>
      </c>
      <c r="F6" s="56"/>
      <c r="G6" s="56"/>
      <c r="H6" s="56"/>
      <c r="I6" s="56"/>
      <c r="J6" s="54"/>
      <c r="K6" s="55">
        <f>Startliste!C18</f>
        <v>0</v>
      </c>
      <c r="L6" s="56"/>
      <c r="M6" s="56"/>
      <c r="N6" s="56"/>
      <c r="O6" s="56"/>
      <c r="P6" s="54"/>
      <c r="Q6" s="55">
        <f>Startliste!D18</f>
        <v>0</v>
      </c>
      <c r="R6" s="56"/>
      <c r="S6" s="56"/>
      <c r="T6" s="56"/>
      <c r="U6" s="56"/>
      <c r="V6" s="54"/>
      <c r="W6" s="55">
        <f>Startliste!E18</f>
        <v>0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/>
      <c r="C10" s="74"/>
      <c r="D10" s="74"/>
      <c r="E10" s="75">
        <f>'K-Faktoren'!$C22</f>
        <v>13</v>
      </c>
      <c r="F10" s="76">
        <f aca="true" t="shared" si="0" ref="F10:F22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11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11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/>
      <c r="C11" s="74"/>
      <c r="D11" s="74"/>
      <c r="E11" s="75">
        <f>'K-Faktoren'!$C23</f>
        <v>13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7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7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/>
      <c r="C12" s="74"/>
      <c r="D12" s="74"/>
      <c r="E12" s="75">
        <f>'K-Faktoren'!$C24</f>
        <v>13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7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7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/>
      <c r="C13" s="74"/>
      <c r="D13" s="74"/>
      <c r="E13" s="75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7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7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/>
      <c r="C14" s="74"/>
      <c r="D14" s="74"/>
      <c r="E14" s="75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7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7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/>
      <c r="C15" s="74"/>
      <c r="D15" s="74"/>
      <c r="E15" s="75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7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7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/>
      <c r="C16" s="74"/>
      <c r="D16" s="74"/>
      <c r="E16" s="75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7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7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/>
      <c r="C17" s="74"/>
      <c r="D17" s="74"/>
      <c r="E17" s="75">
        <f>'K-Faktoren'!$C29</f>
        <v>7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7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7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/>
      <c r="C18" s="74"/>
      <c r="D18" s="74"/>
      <c r="E18" s="75">
        <f>'K-Faktoren'!$C30</f>
        <v>7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7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7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/>
      <c r="C19" s="74"/>
      <c r="D19" s="74"/>
      <c r="E19" s="75">
        <f>'K-Faktoren'!$C31</f>
        <v>12</v>
      </c>
      <c r="F19" s="76">
        <f t="shared" si="0"/>
        <v>0</v>
      </c>
      <c r="H19" s="77" t="str">
        <f>'K-Faktoren'!A15</f>
        <v>10</v>
      </c>
      <c r="I19" s="78"/>
      <c r="J19" s="78"/>
      <c r="K19" s="78"/>
      <c r="L19" s="78">
        <v>0</v>
      </c>
      <c r="M19" s="78">
        <v>10</v>
      </c>
      <c r="N19" s="77">
        <f>'K-Faktoren'!$C15</f>
        <v>11</v>
      </c>
      <c r="O19" s="77">
        <f t="shared" si="1"/>
        <v>0</v>
      </c>
      <c r="Q19" s="79" t="str">
        <f>'K-Faktoren'!A15</f>
        <v>10</v>
      </c>
      <c r="R19" s="78"/>
      <c r="S19" s="78"/>
      <c r="T19" s="78"/>
      <c r="U19" s="78">
        <v>0</v>
      </c>
      <c r="V19" s="78">
        <v>10</v>
      </c>
      <c r="W19" s="79">
        <f>'K-Faktoren'!$C15</f>
        <v>11</v>
      </c>
      <c r="X19" s="79">
        <f t="shared" si="2"/>
        <v>0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/>
      <c r="C20" s="74"/>
      <c r="D20" s="74"/>
      <c r="E20" s="75">
        <f>'K-Faktoren'!$C32</f>
        <v>5</v>
      </c>
      <c r="F20" s="76">
        <f t="shared" si="0"/>
        <v>0</v>
      </c>
      <c r="H20" s="77" t="str">
        <f>'K-Faktoren'!A16</f>
        <v>11a</v>
      </c>
      <c r="I20" s="78"/>
      <c r="J20" s="78"/>
      <c r="K20" s="78"/>
      <c r="L20" s="78">
        <v>0</v>
      </c>
      <c r="M20" s="78">
        <v>10</v>
      </c>
      <c r="N20" s="77">
        <f>'K-Faktoren'!$C16</f>
        <v>4</v>
      </c>
      <c r="O20" s="77">
        <f t="shared" si="1"/>
        <v>0</v>
      </c>
      <c r="Q20" s="79" t="str">
        <f>'K-Faktoren'!A16</f>
        <v>11a</v>
      </c>
      <c r="R20" s="78"/>
      <c r="S20" s="78"/>
      <c r="T20" s="78"/>
      <c r="U20" s="78">
        <v>0</v>
      </c>
      <c r="V20" s="78">
        <v>10</v>
      </c>
      <c r="W20" s="79">
        <f>'K-Faktoren'!$C16</f>
        <v>4</v>
      </c>
      <c r="X20" s="79">
        <f t="shared" si="2"/>
        <v>0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/>
      <c r="C21" s="74"/>
      <c r="D21" s="74"/>
      <c r="E21" s="75">
        <f>'K-Faktoren'!$C33</f>
        <v>9</v>
      </c>
      <c r="F21" s="76">
        <f t="shared" si="0"/>
        <v>0</v>
      </c>
      <c r="H21" s="77" t="str">
        <f>'K-Faktoren'!A17</f>
        <v>11b</v>
      </c>
      <c r="I21" s="78"/>
      <c r="J21" s="78"/>
      <c r="K21" s="78"/>
      <c r="L21" s="78">
        <v>0</v>
      </c>
      <c r="M21" s="78">
        <v>10</v>
      </c>
      <c r="N21" s="77">
        <f>'K-Faktoren'!$C17</f>
        <v>9</v>
      </c>
      <c r="O21" s="77">
        <f t="shared" si="1"/>
        <v>0</v>
      </c>
      <c r="Q21" s="79" t="str">
        <f>'K-Faktoren'!A17</f>
        <v>11b</v>
      </c>
      <c r="R21" s="78"/>
      <c r="S21" s="78"/>
      <c r="T21" s="78"/>
      <c r="U21" s="78">
        <v>0</v>
      </c>
      <c r="V21" s="78">
        <v>10</v>
      </c>
      <c r="W21" s="79">
        <f>'K-Faktoren'!$C17</f>
        <v>9</v>
      </c>
      <c r="X21" s="79">
        <f t="shared" si="2"/>
        <v>0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/>
      <c r="C22" s="74"/>
      <c r="D22" s="74"/>
      <c r="E22" s="75">
        <f>'K-Faktoren'!C34</f>
        <v>5</v>
      </c>
      <c r="F22" s="76">
        <f t="shared" si="0"/>
        <v>0</v>
      </c>
      <c r="H22" s="77" t="str">
        <f>'K-Faktoren'!A18</f>
        <v>11c</v>
      </c>
      <c r="I22" s="78"/>
      <c r="J22" s="78"/>
      <c r="K22" s="78"/>
      <c r="L22" s="78">
        <v>0</v>
      </c>
      <c r="M22" s="78">
        <v>10</v>
      </c>
      <c r="N22" s="77">
        <f>'K-Faktoren'!$C18</f>
        <v>9</v>
      </c>
      <c r="O22" s="77">
        <f t="shared" si="1"/>
        <v>0</v>
      </c>
      <c r="Q22" s="79" t="str">
        <f>'K-Faktoren'!A18</f>
        <v>11c</v>
      </c>
      <c r="R22" s="78"/>
      <c r="S22" s="78"/>
      <c r="T22" s="78"/>
      <c r="U22" s="78">
        <v>0</v>
      </c>
      <c r="V22" s="78">
        <v>10</v>
      </c>
      <c r="W22" s="79">
        <f>'K-Faktoren'!$C18</f>
        <v>9</v>
      </c>
      <c r="X22" s="79">
        <f t="shared" si="2"/>
        <v>0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0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0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0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0</v>
      </c>
      <c r="C27" s="103">
        <f>SUM(C10:C21)</f>
        <v>0</v>
      </c>
      <c r="D27" s="103">
        <f>SUM(D10:D21)</f>
        <v>0</v>
      </c>
      <c r="I27" s="103">
        <f>SUM(I10:I22)</f>
        <v>0</v>
      </c>
      <c r="J27" s="103">
        <f>SUM(J10:J22)</f>
        <v>0</v>
      </c>
      <c r="K27" s="103">
        <f>SUM(K10:K22)</f>
        <v>0</v>
      </c>
      <c r="L27" s="103">
        <f>SUM(L10:L22)</f>
        <v>0</v>
      </c>
      <c r="M27" s="103">
        <f>SUM(M10:M22)</f>
        <v>130</v>
      </c>
      <c r="R27" s="103">
        <f>SUM(R10:R22)</f>
        <v>0</v>
      </c>
      <c r="S27" s="103">
        <f>SUM(S10:S22)</f>
        <v>0</v>
      </c>
      <c r="T27" s="103">
        <f>SUM(T10:T22)</f>
        <v>0</v>
      </c>
      <c r="U27" s="103">
        <f>SUM(U10:U22)</f>
        <v>0</v>
      </c>
      <c r="V27" s="103">
        <f>SUM(V10:V22)</f>
        <v>130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41111111111">
    <pageSetUpPr fitToPage="1"/>
  </sheetPr>
  <dimension ref="A1:AG28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20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0</v>
      </c>
      <c r="AF5" s="109"/>
      <c r="AG5" s="3"/>
    </row>
    <row r="6" spans="1:33" ht="20.25" customHeight="1">
      <c r="A6" s="53"/>
      <c r="B6" s="54"/>
      <c r="C6" s="55">
        <f>Startliste!A19</f>
        <v>0</v>
      </c>
      <c r="D6" s="54"/>
      <c r="E6" s="55">
        <f>Startliste!B19</f>
        <v>0</v>
      </c>
      <c r="F6" s="56"/>
      <c r="G6" s="56"/>
      <c r="H6" s="56"/>
      <c r="I6" s="56"/>
      <c r="J6" s="54"/>
      <c r="K6" s="55">
        <f>Startliste!C19</f>
        <v>0</v>
      </c>
      <c r="L6" s="56"/>
      <c r="M6" s="56"/>
      <c r="N6" s="56"/>
      <c r="O6" s="56"/>
      <c r="P6" s="54"/>
      <c r="Q6" s="55">
        <f>Startliste!D19</f>
        <v>0</v>
      </c>
      <c r="R6" s="56"/>
      <c r="S6" s="56"/>
      <c r="T6" s="56"/>
      <c r="U6" s="56"/>
      <c r="V6" s="54"/>
      <c r="W6" s="55">
        <f>Startliste!E19</f>
        <v>0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/>
      <c r="C10" s="74"/>
      <c r="D10" s="74"/>
      <c r="E10" s="75">
        <f>'K-Faktoren'!$C22</f>
        <v>13</v>
      </c>
      <c r="F10" s="76">
        <f aca="true" t="shared" si="0" ref="F10:F22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11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11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/>
      <c r="C11" s="74"/>
      <c r="D11" s="74"/>
      <c r="E11" s="75">
        <f>'K-Faktoren'!$C23</f>
        <v>13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7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7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/>
      <c r="C12" s="74"/>
      <c r="D12" s="74"/>
      <c r="E12" s="75">
        <f>'K-Faktoren'!$C24</f>
        <v>13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7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7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/>
      <c r="C13" s="74"/>
      <c r="D13" s="74"/>
      <c r="E13" s="75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7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7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/>
      <c r="C14" s="74"/>
      <c r="D14" s="74"/>
      <c r="E14" s="75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7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7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/>
      <c r="C15" s="74"/>
      <c r="D15" s="74"/>
      <c r="E15" s="75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7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7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/>
      <c r="C16" s="74"/>
      <c r="D16" s="74"/>
      <c r="E16" s="75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7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7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/>
      <c r="C17" s="74"/>
      <c r="D17" s="74"/>
      <c r="E17" s="75">
        <f>'K-Faktoren'!$C29</f>
        <v>7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7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7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/>
      <c r="C18" s="74"/>
      <c r="D18" s="74"/>
      <c r="E18" s="75">
        <f>'K-Faktoren'!$C30</f>
        <v>7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7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7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/>
      <c r="C19" s="74"/>
      <c r="D19" s="74"/>
      <c r="E19" s="75">
        <f>'K-Faktoren'!$C31</f>
        <v>12</v>
      </c>
      <c r="F19" s="76">
        <f t="shared" si="0"/>
        <v>0</v>
      </c>
      <c r="H19" s="77" t="str">
        <f>'K-Faktoren'!A15</f>
        <v>10</v>
      </c>
      <c r="I19" s="78"/>
      <c r="J19" s="78"/>
      <c r="K19" s="78"/>
      <c r="L19" s="78">
        <v>0</v>
      </c>
      <c r="M19" s="78">
        <v>10</v>
      </c>
      <c r="N19" s="77">
        <f>'K-Faktoren'!$C15</f>
        <v>11</v>
      </c>
      <c r="O19" s="77">
        <f t="shared" si="1"/>
        <v>0</v>
      </c>
      <c r="Q19" s="79" t="str">
        <f>'K-Faktoren'!A15</f>
        <v>10</v>
      </c>
      <c r="R19" s="78"/>
      <c r="S19" s="78"/>
      <c r="T19" s="78"/>
      <c r="U19" s="78">
        <v>0</v>
      </c>
      <c r="V19" s="78">
        <v>10</v>
      </c>
      <c r="W19" s="79">
        <f>'K-Faktoren'!$C15</f>
        <v>11</v>
      </c>
      <c r="X19" s="79">
        <f t="shared" si="2"/>
        <v>0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/>
      <c r="C20" s="74"/>
      <c r="D20" s="74"/>
      <c r="E20" s="75">
        <f>'K-Faktoren'!$C32</f>
        <v>5</v>
      </c>
      <c r="F20" s="76">
        <f t="shared" si="0"/>
        <v>0</v>
      </c>
      <c r="H20" s="77" t="str">
        <f>'K-Faktoren'!A16</f>
        <v>11a</v>
      </c>
      <c r="I20" s="78"/>
      <c r="J20" s="78"/>
      <c r="K20" s="78"/>
      <c r="L20" s="78">
        <v>0</v>
      </c>
      <c r="M20" s="78">
        <v>10</v>
      </c>
      <c r="N20" s="77">
        <f>'K-Faktoren'!$C16</f>
        <v>4</v>
      </c>
      <c r="O20" s="77">
        <f t="shared" si="1"/>
        <v>0</v>
      </c>
      <c r="Q20" s="79" t="str">
        <f>'K-Faktoren'!A16</f>
        <v>11a</v>
      </c>
      <c r="R20" s="78"/>
      <c r="S20" s="78"/>
      <c r="T20" s="78"/>
      <c r="U20" s="78">
        <v>0</v>
      </c>
      <c r="V20" s="78">
        <v>10</v>
      </c>
      <c r="W20" s="79">
        <f>'K-Faktoren'!$C16</f>
        <v>4</v>
      </c>
      <c r="X20" s="79">
        <f t="shared" si="2"/>
        <v>0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/>
      <c r="C21" s="74"/>
      <c r="D21" s="74"/>
      <c r="E21" s="75">
        <f>'K-Faktoren'!$C33</f>
        <v>9</v>
      </c>
      <c r="F21" s="76">
        <f t="shared" si="0"/>
        <v>0</v>
      </c>
      <c r="H21" s="77" t="str">
        <f>'K-Faktoren'!A17</f>
        <v>11b</v>
      </c>
      <c r="I21" s="78"/>
      <c r="J21" s="78"/>
      <c r="K21" s="78"/>
      <c r="L21" s="78">
        <v>0</v>
      </c>
      <c r="M21" s="78">
        <v>10</v>
      </c>
      <c r="N21" s="77">
        <f>'K-Faktoren'!$C17</f>
        <v>9</v>
      </c>
      <c r="O21" s="77">
        <f t="shared" si="1"/>
        <v>0</v>
      </c>
      <c r="Q21" s="79" t="str">
        <f>'K-Faktoren'!A17</f>
        <v>11b</v>
      </c>
      <c r="R21" s="78"/>
      <c r="S21" s="78"/>
      <c r="T21" s="78"/>
      <c r="U21" s="78">
        <v>0</v>
      </c>
      <c r="V21" s="78">
        <v>10</v>
      </c>
      <c r="W21" s="79">
        <f>'K-Faktoren'!$C17</f>
        <v>9</v>
      </c>
      <c r="X21" s="79">
        <f t="shared" si="2"/>
        <v>0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/>
      <c r="C22" s="74"/>
      <c r="D22" s="74"/>
      <c r="E22" s="75">
        <f>'K-Faktoren'!C34</f>
        <v>5</v>
      </c>
      <c r="F22" s="76">
        <f t="shared" si="0"/>
        <v>0</v>
      </c>
      <c r="H22" s="77" t="str">
        <f>'K-Faktoren'!A18</f>
        <v>11c</v>
      </c>
      <c r="I22" s="78"/>
      <c r="J22" s="78"/>
      <c r="K22" s="78"/>
      <c r="L22" s="78">
        <v>0</v>
      </c>
      <c r="M22" s="78">
        <v>10</v>
      </c>
      <c r="N22" s="77">
        <f>'K-Faktoren'!$C18</f>
        <v>9</v>
      </c>
      <c r="O22" s="77">
        <f t="shared" si="1"/>
        <v>0</v>
      </c>
      <c r="Q22" s="79" t="str">
        <f>'K-Faktoren'!A18</f>
        <v>11c</v>
      </c>
      <c r="R22" s="78"/>
      <c r="S22" s="78"/>
      <c r="T22" s="78"/>
      <c r="U22" s="78">
        <v>0</v>
      </c>
      <c r="V22" s="78">
        <v>10</v>
      </c>
      <c r="W22" s="79">
        <f>'K-Faktoren'!$C18</f>
        <v>9</v>
      </c>
      <c r="X22" s="79">
        <f t="shared" si="2"/>
        <v>0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0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0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0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0</v>
      </c>
      <c r="C27" s="103">
        <f>SUM(C10:C21)</f>
        <v>0</v>
      </c>
      <c r="D27" s="103">
        <f>SUM(D10:D21)</f>
        <v>0</v>
      </c>
      <c r="I27" s="103">
        <f>SUM(I10:I22)</f>
        <v>0</v>
      </c>
      <c r="J27" s="103">
        <f>SUM(J10:J22)</f>
        <v>0</v>
      </c>
      <c r="K27" s="103">
        <f>SUM(K10:K22)</f>
        <v>0</v>
      </c>
      <c r="L27" s="103">
        <f>SUM(L10:L22)</f>
        <v>0</v>
      </c>
      <c r="M27" s="103">
        <f>SUM(M10:M22)</f>
        <v>130</v>
      </c>
      <c r="R27" s="103">
        <f>SUM(R10:R22)</f>
        <v>0</v>
      </c>
      <c r="S27" s="103">
        <f>SUM(S10:S22)</f>
        <v>0</v>
      </c>
      <c r="T27" s="103">
        <f>SUM(T10:T22)</f>
        <v>0</v>
      </c>
      <c r="U27" s="103">
        <f>SUM(U10:U22)</f>
        <v>0</v>
      </c>
      <c r="V27" s="103">
        <f>SUM(V10:V22)</f>
        <v>130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411111111111">
    <pageSetUpPr fitToPage="1"/>
  </sheetPr>
  <dimension ref="A1:AG28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21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0</v>
      </c>
      <c r="AF5" s="109"/>
      <c r="AG5" s="3"/>
    </row>
    <row r="6" spans="1:33" ht="20.25" customHeight="1">
      <c r="A6" s="53"/>
      <c r="B6" s="54"/>
      <c r="C6" s="55">
        <f>Startliste!A20</f>
        <v>0</v>
      </c>
      <c r="D6" s="54"/>
      <c r="E6" s="55">
        <f>Startliste!B20</f>
        <v>0</v>
      </c>
      <c r="F6" s="56"/>
      <c r="G6" s="56"/>
      <c r="H6" s="56"/>
      <c r="I6" s="56"/>
      <c r="J6" s="54"/>
      <c r="K6" s="55">
        <f>Startliste!C20</f>
        <v>0</v>
      </c>
      <c r="L6" s="56"/>
      <c r="M6" s="56"/>
      <c r="N6" s="56"/>
      <c r="O6" s="56"/>
      <c r="P6" s="54"/>
      <c r="Q6" s="55">
        <f>Startliste!D20</f>
        <v>0</v>
      </c>
      <c r="R6" s="56"/>
      <c r="S6" s="56"/>
      <c r="T6" s="56"/>
      <c r="U6" s="56"/>
      <c r="V6" s="54"/>
      <c r="W6" s="55">
        <f>Startliste!E20</f>
        <v>0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/>
      <c r="C10" s="74"/>
      <c r="D10" s="74"/>
      <c r="E10" s="75">
        <f>'K-Faktoren'!$C22</f>
        <v>13</v>
      </c>
      <c r="F10" s="76">
        <f aca="true" t="shared" si="0" ref="F10:F22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11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11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/>
      <c r="C11" s="74"/>
      <c r="D11" s="74"/>
      <c r="E11" s="75">
        <f>'K-Faktoren'!$C23</f>
        <v>13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7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7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/>
      <c r="C12" s="74"/>
      <c r="D12" s="74"/>
      <c r="E12" s="75">
        <f>'K-Faktoren'!$C24</f>
        <v>13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7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7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/>
      <c r="C13" s="74"/>
      <c r="D13" s="74"/>
      <c r="E13" s="75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7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7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/>
      <c r="C14" s="74"/>
      <c r="D14" s="74"/>
      <c r="E14" s="75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7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7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/>
      <c r="C15" s="74"/>
      <c r="D15" s="74"/>
      <c r="E15" s="75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7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7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/>
      <c r="C16" s="74"/>
      <c r="D16" s="74"/>
      <c r="E16" s="75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7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7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/>
      <c r="C17" s="74"/>
      <c r="D17" s="74"/>
      <c r="E17" s="75">
        <f>'K-Faktoren'!$C29</f>
        <v>7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7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7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/>
      <c r="C18" s="74"/>
      <c r="D18" s="74"/>
      <c r="E18" s="75">
        <f>'K-Faktoren'!$C30</f>
        <v>7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7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7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/>
      <c r="C19" s="74"/>
      <c r="D19" s="74"/>
      <c r="E19" s="75">
        <f>'K-Faktoren'!$C31</f>
        <v>12</v>
      </c>
      <c r="F19" s="76">
        <f t="shared" si="0"/>
        <v>0</v>
      </c>
      <c r="H19" s="77" t="str">
        <f>'K-Faktoren'!A15</f>
        <v>10</v>
      </c>
      <c r="I19" s="78"/>
      <c r="J19" s="78"/>
      <c r="K19" s="78"/>
      <c r="L19" s="78">
        <v>0</v>
      </c>
      <c r="M19" s="78">
        <v>10</v>
      </c>
      <c r="N19" s="77">
        <f>'K-Faktoren'!$C15</f>
        <v>11</v>
      </c>
      <c r="O19" s="77">
        <f t="shared" si="1"/>
        <v>0</v>
      </c>
      <c r="Q19" s="79" t="str">
        <f>'K-Faktoren'!A15</f>
        <v>10</v>
      </c>
      <c r="R19" s="78"/>
      <c r="S19" s="78"/>
      <c r="T19" s="78"/>
      <c r="U19" s="78">
        <v>0</v>
      </c>
      <c r="V19" s="78">
        <v>10</v>
      </c>
      <c r="W19" s="79">
        <f>'K-Faktoren'!$C15</f>
        <v>11</v>
      </c>
      <c r="X19" s="79">
        <f t="shared" si="2"/>
        <v>0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/>
      <c r="C20" s="74"/>
      <c r="D20" s="74"/>
      <c r="E20" s="75">
        <f>'K-Faktoren'!$C32</f>
        <v>5</v>
      </c>
      <c r="F20" s="76">
        <f t="shared" si="0"/>
        <v>0</v>
      </c>
      <c r="H20" s="77" t="str">
        <f>'K-Faktoren'!A16</f>
        <v>11a</v>
      </c>
      <c r="I20" s="78"/>
      <c r="J20" s="78"/>
      <c r="K20" s="78"/>
      <c r="L20" s="78">
        <v>0</v>
      </c>
      <c r="M20" s="78">
        <v>10</v>
      </c>
      <c r="N20" s="77">
        <f>'K-Faktoren'!$C16</f>
        <v>4</v>
      </c>
      <c r="O20" s="77">
        <f t="shared" si="1"/>
        <v>0</v>
      </c>
      <c r="Q20" s="79" t="str">
        <f>'K-Faktoren'!A16</f>
        <v>11a</v>
      </c>
      <c r="R20" s="78"/>
      <c r="S20" s="78"/>
      <c r="T20" s="78"/>
      <c r="U20" s="78">
        <v>0</v>
      </c>
      <c r="V20" s="78">
        <v>10</v>
      </c>
      <c r="W20" s="79">
        <f>'K-Faktoren'!$C16</f>
        <v>4</v>
      </c>
      <c r="X20" s="79">
        <f t="shared" si="2"/>
        <v>0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/>
      <c r="C21" s="74"/>
      <c r="D21" s="74"/>
      <c r="E21" s="75">
        <f>'K-Faktoren'!$C33</f>
        <v>9</v>
      </c>
      <c r="F21" s="76">
        <f t="shared" si="0"/>
        <v>0</v>
      </c>
      <c r="H21" s="77" t="str">
        <f>'K-Faktoren'!A17</f>
        <v>11b</v>
      </c>
      <c r="I21" s="78"/>
      <c r="J21" s="78"/>
      <c r="K21" s="78"/>
      <c r="L21" s="78">
        <v>0</v>
      </c>
      <c r="M21" s="78">
        <v>10</v>
      </c>
      <c r="N21" s="77">
        <f>'K-Faktoren'!$C17</f>
        <v>9</v>
      </c>
      <c r="O21" s="77">
        <f t="shared" si="1"/>
        <v>0</v>
      </c>
      <c r="Q21" s="79" t="str">
        <f>'K-Faktoren'!A17</f>
        <v>11b</v>
      </c>
      <c r="R21" s="78"/>
      <c r="S21" s="78"/>
      <c r="T21" s="78"/>
      <c r="U21" s="78">
        <v>0</v>
      </c>
      <c r="V21" s="78">
        <v>10</v>
      </c>
      <c r="W21" s="79">
        <f>'K-Faktoren'!$C17</f>
        <v>9</v>
      </c>
      <c r="X21" s="79">
        <f t="shared" si="2"/>
        <v>0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/>
      <c r="C22" s="74"/>
      <c r="D22" s="74"/>
      <c r="E22" s="75">
        <f>'K-Faktoren'!C34</f>
        <v>5</v>
      </c>
      <c r="F22" s="76">
        <f t="shared" si="0"/>
        <v>0</v>
      </c>
      <c r="H22" s="77" t="str">
        <f>'K-Faktoren'!A18</f>
        <v>11c</v>
      </c>
      <c r="I22" s="78"/>
      <c r="J22" s="78"/>
      <c r="K22" s="78"/>
      <c r="L22" s="78">
        <v>0</v>
      </c>
      <c r="M22" s="78">
        <v>10</v>
      </c>
      <c r="N22" s="77">
        <f>'K-Faktoren'!$C18</f>
        <v>9</v>
      </c>
      <c r="O22" s="77">
        <f t="shared" si="1"/>
        <v>0</v>
      </c>
      <c r="Q22" s="79" t="str">
        <f>'K-Faktoren'!A18</f>
        <v>11c</v>
      </c>
      <c r="R22" s="78"/>
      <c r="S22" s="78"/>
      <c r="T22" s="78"/>
      <c r="U22" s="78">
        <v>0</v>
      </c>
      <c r="V22" s="78">
        <v>10</v>
      </c>
      <c r="W22" s="79">
        <f>'K-Faktoren'!$C18</f>
        <v>9</v>
      </c>
      <c r="X22" s="79">
        <f t="shared" si="2"/>
        <v>0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0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0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0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0</v>
      </c>
      <c r="C27" s="103">
        <f>SUM(C10:C21)</f>
        <v>0</v>
      </c>
      <c r="D27" s="103">
        <f>SUM(D10:D21)</f>
        <v>0</v>
      </c>
      <c r="I27" s="103">
        <f>SUM(I10:I22)</f>
        <v>0</v>
      </c>
      <c r="J27" s="103">
        <f>SUM(J10:J22)</f>
        <v>0</v>
      </c>
      <c r="K27" s="103">
        <f>SUM(K10:K22)</f>
        <v>0</v>
      </c>
      <c r="L27" s="103">
        <f>SUM(L10:L22)</f>
        <v>0</v>
      </c>
      <c r="M27" s="103">
        <f>SUM(M10:M22)</f>
        <v>130</v>
      </c>
      <c r="R27" s="103">
        <f>SUM(R10:R22)</f>
        <v>0</v>
      </c>
      <c r="S27" s="103">
        <f>SUM(S10:S22)</f>
        <v>0</v>
      </c>
      <c r="T27" s="103">
        <f>SUM(T10:T22)</f>
        <v>0</v>
      </c>
      <c r="U27" s="103">
        <f>SUM(U10:U22)</f>
        <v>0</v>
      </c>
      <c r="V27" s="103">
        <f>SUM(V10:V22)</f>
        <v>130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4111111111111">
    <pageSetUpPr fitToPage="1"/>
  </sheetPr>
  <dimension ref="A1:AG28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22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0</v>
      </c>
      <c r="AF5" s="109"/>
      <c r="AG5" s="3"/>
    </row>
    <row r="6" spans="1:33" ht="20.25" customHeight="1">
      <c r="A6" s="53"/>
      <c r="B6" s="54"/>
      <c r="C6" s="55">
        <f>Startliste!A21</f>
        <v>0</v>
      </c>
      <c r="D6" s="54"/>
      <c r="E6" s="55">
        <f>Startliste!B21</f>
        <v>0</v>
      </c>
      <c r="F6" s="56"/>
      <c r="G6" s="56"/>
      <c r="H6" s="56"/>
      <c r="I6" s="56"/>
      <c r="J6" s="54"/>
      <c r="K6" s="55">
        <f>Startliste!C21</f>
        <v>0</v>
      </c>
      <c r="L6" s="56"/>
      <c r="M6" s="56"/>
      <c r="N6" s="56"/>
      <c r="O6" s="56"/>
      <c r="P6" s="54"/>
      <c r="Q6" s="55">
        <f>Startliste!D21</f>
        <v>0</v>
      </c>
      <c r="R6" s="56"/>
      <c r="S6" s="56"/>
      <c r="T6" s="56"/>
      <c r="U6" s="56"/>
      <c r="V6" s="54"/>
      <c r="W6" s="55">
        <f>Startliste!E21</f>
        <v>0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/>
      <c r="C10" s="74"/>
      <c r="D10" s="74"/>
      <c r="E10" s="75">
        <f>'K-Faktoren'!$C22</f>
        <v>13</v>
      </c>
      <c r="F10" s="76">
        <f aca="true" t="shared" si="0" ref="F10:F22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11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11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/>
      <c r="C11" s="74"/>
      <c r="D11" s="74"/>
      <c r="E11" s="75">
        <f>'K-Faktoren'!$C23</f>
        <v>13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7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7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/>
      <c r="C12" s="74"/>
      <c r="D12" s="74"/>
      <c r="E12" s="75">
        <f>'K-Faktoren'!$C24</f>
        <v>13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7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7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/>
      <c r="C13" s="74"/>
      <c r="D13" s="74"/>
      <c r="E13" s="75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7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7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/>
      <c r="C14" s="74"/>
      <c r="D14" s="74"/>
      <c r="E14" s="75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7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7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/>
      <c r="C15" s="74"/>
      <c r="D15" s="74"/>
      <c r="E15" s="75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7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7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/>
      <c r="C16" s="74"/>
      <c r="D16" s="74"/>
      <c r="E16" s="75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7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7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/>
      <c r="C17" s="74"/>
      <c r="D17" s="74"/>
      <c r="E17" s="75">
        <f>'K-Faktoren'!$C29</f>
        <v>7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7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7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/>
      <c r="C18" s="74"/>
      <c r="D18" s="74"/>
      <c r="E18" s="75">
        <f>'K-Faktoren'!$C30</f>
        <v>7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7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7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/>
      <c r="C19" s="74"/>
      <c r="D19" s="74"/>
      <c r="E19" s="75">
        <f>'K-Faktoren'!$C31</f>
        <v>12</v>
      </c>
      <c r="F19" s="76">
        <f t="shared" si="0"/>
        <v>0</v>
      </c>
      <c r="H19" s="77" t="str">
        <f>'K-Faktoren'!A15</f>
        <v>10</v>
      </c>
      <c r="I19" s="78"/>
      <c r="J19" s="78"/>
      <c r="K19" s="78"/>
      <c r="L19" s="78">
        <v>0</v>
      </c>
      <c r="M19" s="78">
        <v>10</v>
      </c>
      <c r="N19" s="77">
        <f>'K-Faktoren'!$C15</f>
        <v>11</v>
      </c>
      <c r="O19" s="77">
        <f t="shared" si="1"/>
        <v>0</v>
      </c>
      <c r="Q19" s="79" t="str">
        <f>'K-Faktoren'!A15</f>
        <v>10</v>
      </c>
      <c r="R19" s="78"/>
      <c r="S19" s="78"/>
      <c r="T19" s="78"/>
      <c r="U19" s="78">
        <v>0</v>
      </c>
      <c r="V19" s="78">
        <v>10</v>
      </c>
      <c r="W19" s="79">
        <f>'K-Faktoren'!$C15</f>
        <v>11</v>
      </c>
      <c r="X19" s="79">
        <f t="shared" si="2"/>
        <v>0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/>
      <c r="C20" s="74"/>
      <c r="D20" s="74"/>
      <c r="E20" s="75">
        <f>'K-Faktoren'!$C32</f>
        <v>5</v>
      </c>
      <c r="F20" s="76">
        <f t="shared" si="0"/>
        <v>0</v>
      </c>
      <c r="H20" s="77" t="str">
        <f>'K-Faktoren'!A16</f>
        <v>11a</v>
      </c>
      <c r="I20" s="78"/>
      <c r="J20" s="78"/>
      <c r="K20" s="78"/>
      <c r="L20" s="78">
        <v>0</v>
      </c>
      <c r="M20" s="78">
        <v>10</v>
      </c>
      <c r="N20" s="77">
        <f>'K-Faktoren'!$C16</f>
        <v>4</v>
      </c>
      <c r="O20" s="77">
        <f t="shared" si="1"/>
        <v>0</v>
      </c>
      <c r="Q20" s="79" t="str">
        <f>'K-Faktoren'!A16</f>
        <v>11a</v>
      </c>
      <c r="R20" s="78"/>
      <c r="S20" s="78"/>
      <c r="T20" s="78"/>
      <c r="U20" s="78">
        <v>0</v>
      </c>
      <c r="V20" s="78">
        <v>10</v>
      </c>
      <c r="W20" s="79">
        <f>'K-Faktoren'!$C16</f>
        <v>4</v>
      </c>
      <c r="X20" s="79">
        <f t="shared" si="2"/>
        <v>0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/>
      <c r="C21" s="74"/>
      <c r="D21" s="74"/>
      <c r="E21" s="75">
        <f>'K-Faktoren'!$C33</f>
        <v>9</v>
      </c>
      <c r="F21" s="76">
        <f t="shared" si="0"/>
        <v>0</v>
      </c>
      <c r="H21" s="77" t="str">
        <f>'K-Faktoren'!A17</f>
        <v>11b</v>
      </c>
      <c r="I21" s="78"/>
      <c r="J21" s="78"/>
      <c r="K21" s="78"/>
      <c r="L21" s="78">
        <v>0</v>
      </c>
      <c r="M21" s="78">
        <v>10</v>
      </c>
      <c r="N21" s="77">
        <f>'K-Faktoren'!$C17</f>
        <v>9</v>
      </c>
      <c r="O21" s="77">
        <f t="shared" si="1"/>
        <v>0</v>
      </c>
      <c r="Q21" s="79" t="str">
        <f>'K-Faktoren'!A17</f>
        <v>11b</v>
      </c>
      <c r="R21" s="78"/>
      <c r="S21" s="78"/>
      <c r="T21" s="78"/>
      <c r="U21" s="78">
        <v>0</v>
      </c>
      <c r="V21" s="78">
        <v>10</v>
      </c>
      <c r="W21" s="79">
        <f>'K-Faktoren'!$C17</f>
        <v>9</v>
      </c>
      <c r="X21" s="79">
        <f t="shared" si="2"/>
        <v>0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/>
      <c r="C22" s="74"/>
      <c r="D22" s="74"/>
      <c r="E22" s="75">
        <f>'K-Faktoren'!C34</f>
        <v>5</v>
      </c>
      <c r="F22" s="76">
        <f t="shared" si="0"/>
        <v>0</v>
      </c>
      <c r="H22" s="77" t="str">
        <f>'K-Faktoren'!A18</f>
        <v>11c</v>
      </c>
      <c r="I22" s="78"/>
      <c r="J22" s="78"/>
      <c r="K22" s="78"/>
      <c r="L22" s="78">
        <v>0</v>
      </c>
      <c r="M22" s="78">
        <v>10</v>
      </c>
      <c r="N22" s="77">
        <f>'K-Faktoren'!$C18</f>
        <v>9</v>
      </c>
      <c r="O22" s="77">
        <f t="shared" si="1"/>
        <v>0</v>
      </c>
      <c r="Q22" s="79" t="str">
        <f>'K-Faktoren'!A18</f>
        <v>11c</v>
      </c>
      <c r="R22" s="78"/>
      <c r="S22" s="78"/>
      <c r="T22" s="78"/>
      <c r="U22" s="78">
        <v>0</v>
      </c>
      <c r="V22" s="78">
        <v>10</v>
      </c>
      <c r="W22" s="79">
        <f>'K-Faktoren'!$C18</f>
        <v>9</v>
      </c>
      <c r="X22" s="79">
        <f t="shared" si="2"/>
        <v>0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0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0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0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0</v>
      </c>
      <c r="C27" s="103">
        <f>SUM(C10:C21)</f>
        <v>0</v>
      </c>
      <c r="D27" s="103">
        <f>SUM(D10:D21)</f>
        <v>0</v>
      </c>
      <c r="I27" s="103">
        <f>SUM(I10:I22)</f>
        <v>0</v>
      </c>
      <c r="J27" s="103">
        <f>SUM(J10:J22)</f>
        <v>0</v>
      </c>
      <c r="K27" s="103">
        <f>SUM(K10:K22)</f>
        <v>0</v>
      </c>
      <c r="L27" s="103">
        <f>SUM(L10:L22)</f>
        <v>0</v>
      </c>
      <c r="M27" s="103">
        <f>SUM(M10:M22)</f>
        <v>130</v>
      </c>
      <c r="R27" s="103">
        <f>SUM(R10:R22)</f>
        <v>0</v>
      </c>
      <c r="S27" s="103">
        <f>SUM(S10:S22)</f>
        <v>0</v>
      </c>
      <c r="T27" s="103">
        <f>SUM(T10:T22)</f>
        <v>0</v>
      </c>
      <c r="U27" s="103">
        <f>SUM(U10:U22)</f>
        <v>0</v>
      </c>
      <c r="V27" s="103">
        <f>SUM(V10:V22)</f>
        <v>130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41111111111111">
    <pageSetUpPr fitToPage="1"/>
  </sheetPr>
  <dimension ref="A1:AG28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23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0</v>
      </c>
      <c r="AF5" s="109"/>
      <c r="AG5" s="3"/>
    </row>
    <row r="6" spans="1:33" ht="20.25" customHeight="1">
      <c r="A6" s="53"/>
      <c r="B6" s="54"/>
      <c r="C6" s="55">
        <f>Startliste!A22</f>
        <v>0</v>
      </c>
      <c r="D6" s="54"/>
      <c r="E6" s="55">
        <f>Startliste!B22</f>
        <v>0</v>
      </c>
      <c r="F6" s="56"/>
      <c r="G6" s="56"/>
      <c r="H6" s="56"/>
      <c r="I6" s="56"/>
      <c r="J6" s="54"/>
      <c r="K6" s="55">
        <f>Startliste!C22</f>
        <v>0</v>
      </c>
      <c r="L6" s="56"/>
      <c r="M6" s="56"/>
      <c r="N6" s="56"/>
      <c r="O6" s="56"/>
      <c r="P6" s="54"/>
      <c r="Q6" s="55">
        <f>Startliste!D22</f>
        <v>0</v>
      </c>
      <c r="R6" s="56"/>
      <c r="S6" s="56"/>
      <c r="T6" s="56"/>
      <c r="U6" s="56"/>
      <c r="V6" s="54"/>
      <c r="W6" s="55">
        <f>Startliste!E22</f>
        <v>0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/>
      <c r="C10" s="74"/>
      <c r="D10" s="74"/>
      <c r="E10" s="75">
        <f>'K-Faktoren'!$C22</f>
        <v>13</v>
      </c>
      <c r="F10" s="76">
        <f aca="true" t="shared" si="0" ref="F10:F22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11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11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/>
      <c r="C11" s="74"/>
      <c r="D11" s="74"/>
      <c r="E11" s="75">
        <f>'K-Faktoren'!$C23</f>
        <v>13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7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7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/>
      <c r="C12" s="74"/>
      <c r="D12" s="74"/>
      <c r="E12" s="75">
        <f>'K-Faktoren'!$C24</f>
        <v>13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7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7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/>
      <c r="C13" s="74"/>
      <c r="D13" s="74"/>
      <c r="E13" s="75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7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7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/>
      <c r="C14" s="74"/>
      <c r="D14" s="74"/>
      <c r="E14" s="75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7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7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/>
      <c r="C15" s="74"/>
      <c r="D15" s="74"/>
      <c r="E15" s="75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7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7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/>
      <c r="C16" s="74"/>
      <c r="D16" s="74"/>
      <c r="E16" s="75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7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7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/>
      <c r="C17" s="74"/>
      <c r="D17" s="74"/>
      <c r="E17" s="75">
        <f>'K-Faktoren'!$C29</f>
        <v>7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7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7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/>
      <c r="C18" s="74"/>
      <c r="D18" s="74"/>
      <c r="E18" s="75">
        <f>'K-Faktoren'!$C30</f>
        <v>7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7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7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/>
      <c r="C19" s="74"/>
      <c r="D19" s="74"/>
      <c r="E19" s="75">
        <f>'K-Faktoren'!$C31</f>
        <v>12</v>
      </c>
      <c r="F19" s="76">
        <f t="shared" si="0"/>
        <v>0</v>
      </c>
      <c r="H19" s="77" t="str">
        <f>'K-Faktoren'!A15</f>
        <v>10</v>
      </c>
      <c r="I19" s="78"/>
      <c r="J19" s="78"/>
      <c r="K19" s="78"/>
      <c r="L19" s="78">
        <v>0</v>
      </c>
      <c r="M19" s="78">
        <v>10</v>
      </c>
      <c r="N19" s="77">
        <f>'K-Faktoren'!$C15</f>
        <v>11</v>
      </c>
      <c r="O19" s="77">
        <f t="shared" si="1"/>
        <v>0</v>
      </c>
      <c r="Q19" s="79" t="str">
        <f>'K-Faktoren'!A15</f>
        <v>10</v>
      </c>
      <c r="R19" s="78"/>
      <c r="S19" s="78"/>
      <c r="T19" s="78"/>
      <c r="U19" s="78">
        <v>0</v>
      </c>
      <c r="V19" s="78">
        <v>10</v>
      </c>
      <c r="W19" s="79">
        <f>'K-Faktoren'!$C15</f>
        <v>11</v>
      </c>
      <c r="X19" s="79">
        <f t="shared" si="2"/>
        <v>0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/>
      <c r="C20" s="74"/>
      <c r="D20" s="74"/>
      <c r="E20" s="75">
        <f>'K-Faktoren'!$C32</f>
        <v>5</v>
      </c>
      <c r="F20" s="76">
        <f t="shared" si="0"/>
        <v>0</v>
      </c>
      <c r="H20" s="77" t="str">
        <f>'K-Faktoren'!A16</f>
        <v>11a</v>
      </c>
      <c r="I20" s="78"/>
      <c r="J20" s="78"/>
      <c r="K20" s="78"/>
      <c r="L20" s="78">
        <v>0</v>
      </c>
      <c r="M20" s="78">
        <v>10</v>
      </c>
      <c r="N20" s="77">
        <f>'K-Faktoren'!$C16</f>
        <v>4</v>
      </c>
      <c r="O20" s="77">
        <f t="shared" si="1"/>
        <v>0</v>
      </c>
      <c r="Q20" s="79" t="str">
        <f>'K-Faktoren'!A16</f>
        <v>11a</v>
      </c>
      <c r="R20" s="78"/>
      <c r="S20" s="78"/>
      <c r="T20" s="78"/>
      <c r="U20" s="78">
        <v>0</v>
      </c>
      <c r="V20" s="78">
        <v>10</v>
      </c>
      <c r="W20" s="79">
        <f>'K-Faktoren'!$C16</f>
        <v>4</v>
      </c>
      <c r="X20" s="79">
        <f t="shared" si="2"/>
        <v>0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/>
      <c r="C21" s="74"/>
      <c r="D21" s="74"/>
      <c r="E21" s="75">
        <f>'K-Faktoren'!$C33</f>
        <v>9</v>
      </c>
      <c r="F21" s="76">
        <f t="shared" si="0"/>
        <v>0</v>
      </c>
      <c r="H21" s="77" t="str">
        <f>'K-Faktoren'!A17</f>
        <v>11b</v>
      </c>
      <c r="I21" s="78"/>
      <c r="J21" s="78"/>
      <c r="K21" s="78"/>
      <c r="L21" s="78">
        <v>0</v>
      </c>
      <c r="M21" s="78">
        <v>10</v>
      </c>
      <c r="N21" s="77">
        <f>'K-Faktoren'!$C17</f>
        <v>9</v>
      </c>
      <c r="O21" s="77">
        <f t="shared" si="1"/>
        <v>0</v>
      </c>
      <c r="Q21" s="79" t="str">
        <f>'K-Faktoren'!A17</f>
        <v>11b</v>
      </c>
      <c r="R21" s="78"/>
      <c r="S21" s="78"/>
      <c r="T21" s="78"/>
      <c r="U21" s="78">
        <v>0</v>
      </c>
      <c r="V21" s="78">
        <v>10</v>
      </c>
      <c r="W21" s="79">
        <f>'K-Faktoren'!$C17</f>
        <v>9</v>
      </c>
      <c r="X21" s="79">
        <f t="shared" si="2"/>
        <v>0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/>
      <c r="C22" s="74"/>
      <c r="D22" s="74"/>
      <c r="E22" s="75">
        <f>'K-Faktoren'!C34</f>
        <v>5</v>
      </c>
      <c r="F22" s="76">
        <f t="shared" si="0"/>
        <v>0</v>
      </c>
      <c r="H22" s="77" t="str">
        <f>'K-Faktoren'!A18</f>
        <v>11c</v>
      </c>
      <c r="I22" s="78"/>
      <c r="J22" s="78"/>
      <c r="K22" s="78"/>
      <c r="L22" s="78">
        <v>0</v>
      </c>
      <c r="M22" s="78">
        <v>10</v>
      </c>
      <c r="N22" s="77">
        <f>'K-Faktoren'!$C18</f>
        <v>9</v>
      </c>
      <c r="O22" s="77">
        <f t="shared" si="1"/>
        <v>0</v>
      </c>
      <c r="Q22" s="79" t="str">
        <f>'K-Faktoren'!A18</f>
        <v>11c</v>
      </c>
      <c r="R22" s="78"/>
      <c r="S22" s="78"/>
      <c r="T22" s="78"/>
      <c r="U22" s="78">
        <v>0</v>
      </c>
      <c r="V22" s="78">
        <v>10</v>
      </c>
      <c r="W22" s="79">
        <f>'K-Faktoren'!$C18</f>
        <v>9</v>
      </c>
      <c r="X22" s="79">
        <f t="shared" si="2"/>
        <v>0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0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0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0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0</v>
      </c>
      <c r="C27" s="103">
        <f>SUM(C10:C21)</f>
        <v>0</v>
      </c>
      <c r="D27" s="103">
        <f>SUM(D10:D21)</f>
        <v>0</v>
      </c>
      <c r="I27" s="103">
        <f>SUM(I10:I22)</f>
        <v>0</v>
      </c>
      <c r="J27" s="103">
        <f>SUM(J10:J22)</f>
        <v>0</v>
      </c>
      <c r="K27" s="103">
        <f>SUM(K10:K22)</f>
        <v>0</v>
      </c>
      <c r="L27" s="103">
        <f>SUM(L10:L22)</f>
        <v>0</v>
      </c>
      <c r="M27" s="103">
        <f>SUM(M10:M22)</f>
        <v>130</v>
      </c>
      <c r="R27" s="103">
        <f>SUM(R10:R22)</f>
        <v>0</v>
      </c>
      <c r="S27" s="103">
        <f>SUM(S10:S22)</f>
        <v>0</v>
      </c>
      <c r="T27" s="103">
        <f>SUM(T10:T22)</f>
        <v>0</v>
      </c>
      <c r="U27" s="103">
        <f>SUM(U10:U22)</f>
        <v>0</v>
      </c>
      <c r="V27" s="103">
        <f>SUM(V10:V22)</f>
        <v>130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411111111111111">
    <pageSetUpPr fitToPage="1"/>
  </sheetPr>
  <dimension ref="A1:AG28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24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0</v>
      </c>
      <c r="AF5" s="109"/>
      <c r="AG5" s="3"/>
    </row>
    <row r="6" spans="1:33" ht="20.25" customHeight="1">
      <c r="A6" s="53"/>
      <c r="B6" s="54"/>
      <c r="C6" s="55">
        <f>Startliste!A23</f>
        <v>0</v>
      </c>
      <c r="D6" s="54"/>
      <c r="E6" s="55">
        <f>Startliste!B23</f>
        <v>0</v>
      </c>
      <c r="F6" s="56"/>
      <c r="G6" s="56"/>
      <c r="H6" s="56"/>
      <c r="I6" s="56"/>
      <c r="J6" s="54"/>
      <c r="K6" s="55">
        <f>Startliste!C23</f>
        <v>0</v>
      </c>
      <c r="L6" s="56"/>
      <c r="M6" s="56"/>
      <c r="N6" s="56"/>
      <c r="O6" s="56"/>
      <c r="P6" s="54"/>
      <c r="Q6" s="55">
        <f>Startliste!D23</f>
        <v>0</v>
      </c>
      <c r="R6" s="56"/>
      <c r="S6" s="56"/>
      <c r="T6" s="56"/>
      <c r="U6" s="56"/>
      <c r="V6" s="54"/>
      <c r="W6" s="55">
        <f>Startliste!E23</f>
        <v>0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/>
      <c r="C10" s="74"/>
      <c r="D10" s="74"/>
      <c r="E10" s="75">
        <f>'K-Faktoren'!$C22</f>
        <v>13</v>
      </c>
      <c r="F10" s="76">
        <f aca="true" t="shared" si="0" ref="F10:F22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11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11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/>
      <c r="C11" s="74"/>
      <c r="D11" s="74"/>
      <c r="E11" s="75">
        <f>'K-Faktoren'!$C23</f>
        <v>13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7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7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/>
      <c r="C12" s="74"/>
      <c r="D12" s="74"/>
      <c r="E12" s="75">
        <f>'K-Faktoren'!$C24</f>
        <v>13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7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7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/>
      <c r="C13" s="74"/>
      <c r="D13" s="74"/>
      <c r="E13" s="75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7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7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/>
      <c r="C14" s="74"/>
      <c r="D14" s="74"/>
      <c r="E14" s="75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7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7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/>
      <c r="C15" s="74"/>
      <c r="D15" s="74"/>
      <c r="E15" s="75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7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7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/>
      <c r="C16" s="74"/>
      <c r="D16" s="74"/>
      <c r="E16" s="75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7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7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/>
      <c r="C17" s="74"/>
      <c r="D17" s="74"/>
      <c r="E17" s="75">
        <f>'K-Faktoren'!$C29</f>
        <v>7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7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7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/>
      <c r="C18" s="74"/>
      <c r="D18" s="74"/>
      <c r="E18" s="75">
        <f>'K-Faktoren'!$C30</f>
        <v>7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7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7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/>
      <c r="C19" s="74"/>
      <c r="D19" s="74"/>
      <c r="E19" s="75">
        <f>'K-Faktoren'!$C31</f>
        <v>12</v>
      </c>
      <c r="F19" s="76">
        <f t="shared" si="0"/>
        <v>0</v>
      </c>
      <c r="H19" s="77" t="str">
        <f>'K-Faktoren'!A15</f>
        <v>10</v>
      </c>
      <c r="I19" s="78"/>
      <c r="J19" s="78"/>
      <c r="K19" s="78"/>
      <c r="L19" s="78">
        <v>0</v>
      </c>
      <c r="M19" s="78">
        <v>10</v>
      </c>
      <c r="N19" s="77">
        <f>'K-Faktoren'!$C15</f>
        <v>11</v>
      </c>
      <c r="O19" s="77">
        <f t="shared" si="1"/>
        <v>0</v>
      </c>
      <c r="Q19" s="79" t="str">
        <f>'K-Faktoren'!A15</f>
        <v>10</v>
      </c>
      <c r="R19" s="78"/>
      <c r="S19" s="78"/>
      <c r="T19" s="78"/>
      <c r="U19" s="78">
        <v>0</v>
      </c>
      <c r="V19" s="78">
        <v>10</v>
      </c>
      <c r="W19" s="79">
        <f>'K-Faktoren'!$C15</f>
        <v>11</v>
      </c>
      <c r="X19" s="79">
        <f t="shared" si="2"/>
        <v>0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/>
      <c r="C20" s="74"/>
      <c r="D20" s="74"/>
      <c r="E20" s="75">
        <f>'K-Faktoren'!$C32</f>
        <v>5</v>
      </c>
      <c r="F20" s="76">
        <f t="shared" si="0"/>
        <v>0</v>
      </c>
      <c r="H20" s="77" t="str">
        <f>'K-Faktoren'!A16</f>
        <v>11a</v>
      </c>
      <c r="I20" s="78"/>
      <c r="J20" s="78"/>
      <c r="K20" s="78"/>
      <c r="L20" s="78">
        <v>0</v>
      </c>
      <c r="M20" s="78">
        <v>10</v>
      </c>
      <c r="N20" s="77">
        <f>'K-Faktoren'!$C16</f>
        <v>4</v>
      </c>
      <c r="O20" s="77">
        <f t="shared" si="1"/>
        <v>0</v>
      </c>
      <c r="Q20" s="79" t="str">
        <f>'K-Faktoren'!A16</f>
        <v>11a</v>
      </c>
      <c r="R20" s="78"/>
      <c r="S20" s="78"/>
      <c r="T20" s="78"/>
      <c r="U20" s="78">
        <v>0</v>
      </c>
      <c r="V20" s="78">
        <v>10</v>
      </c>
      <c r="W20" s="79">
        <f>'K-Faktoren'!$C16</f>
        <v>4</v>
      </c>
      <c r="X20" s="79">
        <f t="shared" si="2"/>
        <v>0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/>
      <c r="C21" s="74"/>
      <c r="D21" s="74"/>
      <c r="E21" s="75">
        <f>'K-Faktoren'!$C33</f>
        <v>9</v>
      </c>
      <c r="F21" s="76">
        <f t="shared" si="0"/>
        <v>0</v>
      </c>
      <c r="H21" s="77" t="str">
        <f>'K-Faktoren'!A17</f>
        <v>11b</v>
      </c>
      <c r="I21" s="78"/>
      <c r="J21" s="78"/>
      <c r="K21" s="78"/>
      <c r="L21" s="78">
        <v>0</v>
      </c>
      <c r="M21" s="78">
        <v>10</v>
      </c>
      <c r="N21" s="77">
        <f>'K-Faktoren'!$C17</f>
        <v>9</v>
      </c>
      <c r="O21" s="77">
        <f t="shared" si="1"/>
        <v>0</v>
      </c>
      <c r="Q21" s="79" t="str">
        <f>'K-Faktoren'!A17</f>
        <v>11b</v>
      </c>
      <c r="R21" s="78"/>
      <c r="S21" s="78"/>
      <c r="T21" s="78"/>
      <c r="U21" s="78">
        <v>0</v>
      </c>
      <c r="V21" s="78">
        <v>10</v>
      </c>
      <c r="W21" s="79">
        <f>'K-Faktoren'!$C17</f>
        <v>9</v>
      </c>
      <c r="X21" s="79">
        <f t="shared" si="2"/>
        <v>0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/>
      <c r="C22" s="74"/>
      <c r="D22" s="74"/>
      <c r="E22" s="75">
        <f>'K-Faktoren'!C34</f>
        <v>5</v>
      </c>
      <c r="F22" s="76">
        <f t="shared" si="0"/>
        <v>0</v>
      </c>
      <c r="H22" s="77" t="str">
        <f>'K-Faktoren'!A18</f>
        <v>11c</v>
      </c>
      <c r="I22" s="78"/>
      <c r="J22" s="78"/>
      <c r="K22" s="78"/>
      <c r="L22" s="78">
        <v>0</v>
      </c>
      <c r="M22" s="78">
        <v>10</v>
      </c>
      <c r="N22" s="77">
        <f>'K-Faktoren'!$C18</f>
        <v>9</v>
      </c>
      <c r="O22" s="77">
        <f t="shared" si="1"/>
        <v>0</v>
      </c>
      <c r="Q22" s="79" t="str">
        <f>'K-Faktoren'!A18</f>
        <v>11c</v>
      </c>
      <c r="R22" s="78"/>
      <c r="S22" s="78"/>
      <c r="T22" s="78"/>
      <c r="U22" s="78">
        <v>0</v>
      </c>
      <c r="V22" s="78">
        <v>10</v>
      </c>
      <c r="W22" s="79">
        <f>'K-Faktoren'!$C18</f>
        <v>9</v>
      </c>
      <c r="X22" s="79">
        <f t="shared" si="2"/>
        <v>0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0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0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0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0</v>
      </c>
      <c r="C27" s="103">
        <f>SUM(C10:C21)</f>
        <v>0</v>
      </c>
      <c r="D27" s="103">
        <f>SUM(D10:D21)</f>
        <v>0</v>
      </c>
      <c r="I27" s="103">
        <f>SUM(I10:I22)</f>
        <v>0</v>
      </c>
      <c r="J27" s="103">
        <f>SUM(J10:J22)</f>
        <v>0</v>
      </c>
      <c r="K27" s="103">
        <f>SUM(K10:K22)</f>
        <v>0</v>
      </c>
      <c r="L27" s="103">
        <f>SUM(L10:L22)</f>
        <v>0</v>
      </c>
      <c r="M27" s="103">
        <f>SUM(M10:M22)</f>
        <v>130</v>
      </c>
      <c r="R27" s="103">
        <f>SUM(R10:R22)</f>
        <v>0</v>
      </c>
      <c r="S27" s="103">
        <f>SUM(S10:S22)</f>
        <v>0</v>
      </c>
      <c r="T27" s="103">
        <f>SUM(T10:T22)</f>
        <v>0</v>
      </c>
      <c r="U27" s="103">
        <f>SUM(U10:U22)</f>
        <v>0</v>
      </c>
      <c r="V27" s="103">
        <f>SUM(V10:V22)</f>
        <v>130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4111111111111111">
    <pageSetUpPr fitToPage="1"/>
  </sheetPr>
  <dimension ref="A1:AG28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25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0</v>
      </c>
      <c r="AF5" s="109"/>
      <c r="AG5" s="3"/>
    </row>
    <row r="6" spans="1:33" ht="20.25" customHeight="1">
      <c r="A6" s="53"/>
      <c r="B6" s="54"/>
      <c r="C6" s="55">
        <f>Startliste!A24</f>
        <v>0</v>
      </c>
      <c r="D6" s="54"/>
      <c r="E6" s="55">
        <f>Startliste!B24</f>
        <v>0</v>
      </c>
      <c r="F6" s="56"/>
      <c r="G6" s="56"/>
      <c r="H6" s="56"/>
      <c r="I6" s="56"/>
      <c r="J6" s="54"/>
      <c r="K6" s="55">
        <f>Startliste!C24</f>
        <v>0</v>
      </c>
      <c r="L6" s="56"/>
      <c r="M6" s="56"/>
      <c r="N6" s="56"/>
      <c r="O6" s="56"/>
      <c r="P6" s="54"/>
      <c r="Q6" s="55">
        <f>Startliste!D24</f>
        <v>0</v>
      </c>
      <c r="R6" s="56"/>
      <c r="S6" s="56"/>
      <c r="T6" s="56"/>
      <c r="U6" s="56"/>
      <c r="V6" s="54"/>
      <c r="W6" s="55">
        <f>Startliste!E24</f>
        <v>0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/>
      <c r="C10" s="74"/>
      <c r="D10" s="74"/>
      <c r="E10" s="75">
        <f>'K-Faktoren'!$C22</f>
        <v>13</v>
      </c>
      <c r="F10" s="76">
        <f aca="true" t="shared" si="0" ref="F10:F22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11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11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/>
      <c r="C11" s="74"/>
      <c r="D11" s="74"/>
      <c r="E11" s="75">
        <f>'K-Faktoren'!$C23</f>
        <v>13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7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7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/>
      <c r="C12" s="74"/>
      <c r="D12" s="74"/>
      <c r="E12" s="75">
        <f>'K-Faktoren'!$C24</f>
        <v>13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7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7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/>
      <c r="C13" s="74"/>
      <c r="D13" s="74"/>
      <c r="E13" s="75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7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7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/>
      <c r="C14" s="74"/>
      <c r="D14" s="74"/>
      <c r="E14" s="75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7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7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/>
      <c r="C15" s="74"/>
      <c r="D15" s="74"/>
      <c r="E15" s="75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7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7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/>
      <c r="C16" s="74"/>
      <c r="D16" s="74"/>
      <c r="E16" s="75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7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7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/>
      <c r="C17" s="74"/>
      <c r="D17" s="74"/>
      <c r="E17" s="75">
        <f>'K-Faktoren'!$C29</f>
        <v>7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7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7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/>
      <c r="C18" s="74"/>
      <c r="D18" s="74"/>
      <c r="E18" s="75">
        <f>'K-Faktoren'!$C30</f>
        <v>7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7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7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/>
      <c r="C19" s="74"/>
      <c r="D19" s="74"/>
      <c r="E19" s="75">
        <f>'K-Faktoren'!$C31</f>
        <v>12</v>
      </c>
      <c r="F19" s="76">
        <f t="shared" si="0"/>
        <v>0</v>
      </c>
      <c r="H19" s="77" t="str">
        <f>'K-Faktoren'!A15</f>
        <v>10</v>
      </c>
      <c r="I19" s="78"/>
      <c r="J19" s="78"/>
      <c r="K19" s="78"/>
      <c r="L19" s="78">
        <v>0</v>
      </c>
      <c r="M19" s="78">
        <v>10</v>
      </c>
      <c r="N19" s="77">
        <f>'K-Faktoren'!$C15</f>
        <v>11</v>
      </c>
      <c r="O19" s="77">
        <f t="shared" si="1"/>
        <v>0</v>
      </c>
      <c r="Q19" s="79" t="str">
        <f>'K-Faktoren'!A15</f>
        <v>10</v>
      </c>
      <c r="R19" s="78"/>
      <c r="S19" s="78"/>
      <c r="T19" s="78"/>
      <c r="U19" s="78">
        <v>0</v>
      </c>
      <c r="V19" s="78">
        <v>10</v>
      </c>
      <c r="W19" s="79">
        <f>'K-Faktoren'!$C15</f>
        <v>11</v>
      </c>
      <c r="X19" s="79">
        <f t="shared" si="2"/>
        <v>0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/>
      <c r="C20" s="74"/>
      <c r="D20" s="74"/>
      <c r="E20" s="75">
        <f>'K-Faktoren'!$C32</f>
        <v>5</v>
      </c>
      <c r="F20" s="76">
        <f t="shared" si="0"/>
        <v>0</v>
      </c>
      <c r="H20" s="77" t="str">
        <f>'K-Faktoren'!A16</f>
        <v>11a</v>
      </c>
      <c r="I20" s="78"/>
      <c r="J20" s="78"/>
      <c r="K20" s="78"/>
      <c r="L20" s="78">
        <v>0</v>
      </c>
      <c r="M20" s="78">
        <v>10</v>
      </c>
      <c r="N20" s="77">
        <f>'K-Faktoren'!$C16</f>
        <v>4</v>
      </c>
      <c r="O20" s="77">
        <f t="shared" si="1"/>
        <v>0</v>
      </c>
      <c r="Q20" s="79" t="str">
        <f>'K-Faktoren'!A16</f>
        <v>11a</v>
      </c>
      <c r="R20" s="78"/>
      <c r="S20" s="78"/>
      <c r="T20" s="78"/>
      <c r="U20" s="78">
        <v>0</v>
      </c>
      <c r="V20" s="78">
        <v>10</v>
      </c>
      <c r="W20" s="79">
        <f>'K-Faktoren'!$C16</f>
        <v>4</v>
      </c>
      <c r="X20" s="79">
        <f t="shared" si="2"/>
        <v>0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/>
      <c r="C21" s="74"/>
      <c r="D21" s="74"/>
      <c r="E21" s="75">
        <f>'K-Faktoren'!$C33</f>
        <v>9</v>
      </c>
      <c r="F21" s="76">
        <f t="shared" si="0"/>
        <v>0</v>
      </c>
      <c r="H21" s="77" t="str">
        <f>'K-Faktoren'!A17</f>
        <v>11b</v>
      </c>
      <c r="I21" s="78"/>
      <c r="J21" s="78"/>
      <c r="K21" s="78"/>
      <c r="L21" s="78">
        <v>0</v>
      </c>
      <c r="M21" s="78">
        <v>10</v>
      </c>
      <c r="N21" s="77">
        <f>'K-Faktoren'!$C17</f>
        <v>9</v>
      </c>
      <c r="O21" s="77">
        <f t="shared" si="1"/>
        <v>0</v>
      </c>
      <c r="Q21" s="79" t="str">
        <f>'K-Faktoren'!A17</f>
        <v>11b</v>
      </c>
      <c r="R21" s="78"/>
      <c r="S21" s="78"/>
      <c r="T21" s="78"/>
      <c r="U21" s="78">
        <v>0</v>
      </c>
      <c r="V21" s="78">
        <v>10</v>
      </c>
      <c r="W21" s="79">
        <f>'K-Faktoren'!$C17</f>
        <v>9</v>
      </c>
      <c r="X21" s="79">
        <f t="shared" si="2"/>
        <v>0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/>
      <c r="C22" s="74"/>
      <c r="D22" s="74"/>
      <c r="E22" s="75">
        <f>'K-Faktoren'!C34</f>
        <v>5</v>
      </c>
      <c r="F22" s="76">
        <f t="shared" si="0"/>
        <v>0</v>
      </c>
      <c r="H22" s="77" t="str">
        <f>'K-Faktoren'!A18</f>
        <v>11c</v>
      </c>
      <c r="I22" s="78"/>
      <c r="J22" s="78"/>
      <c r="K22" s="78"/>
      <c r="L22" s="78">
        <v>0</v>
      </c>
      <c r="M22" s="78">
        <v>10</v>
      </c>
      <c r="N22" s="77">
        <f>'K-Faktoren'!$C18</f>
        <v>9</v>
      </c>
      <c r="O22" s="77">
        <f t="shared" si="1"/>
        <v>0</v>
      </c>
      <c r="Q22" s="79" t="str">
        <f>'K-Faktoren'!A18</f>
        <v>11c</v>
      </c>
      <c r="R22" s="78"/>
      <c r="S22" s="78"/>
      <c r="T22" s="78"/>
      <c r="U22" s="78">
        <v>0</v>
      </c>
      <c r="V22" s="78">
        <v>10</v>
      </c>
      <c r="W22" s="79">
        <f>'K-Faktoren'!$C18</f>
        <v>9</v>
      </c>
      <c r="X22" s="79">
        <f t="shared" si="2"/>
        <v>0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0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0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0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0</v>
      </c>
      <c r="C27" s="103">
        <f>SUM(C10:C21)</f>
        <v>0</v>
      </c>
      <c r="D27" s="103">
        <f>SUM(D10:D21)</f>
        <v>0</v>
      </c>
      <c r="I27" s="103">
        <f>SUM(I10:I22)</f>
        <v>0</v>
      </c>
      <c r="J27" s="103">
        <f>SUM(J10:J22)</f>
        <v>0</v>
      </c>
      <c r="K27" s="103">
        <f>SUM(K10:K22)</f>
        <v>0</v>
      </c>
      <c r="L27" s="103">
        <f>SUM(L10:L22)</f>
        <v>0</v>
      </c>
      <c r="M27" s="103">
        <f>SUM(M10:M22)</f>
        <v>130</v>
      </c>
      <c r="R27" s="103">
        <f>SUM(R10:R22)</f>
        <v>0</v>
      </c>
      <c r="S27" s="103">
        <f>SUM(S10:S22)</f>
        <v>0</v>
      </c>
      <c r="T27" s="103">
        <f>SUM(T10:T22)</f>
        <v>0</v>
      </c>
      <c r="U27" s="103">
        <f>SUM(U10:U22)</f>
        <v>0</v>
      </c>
      <c r="V27" s="103">
        <f>SUM(V10:V22)</f>
        <v>130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I16"/>
  <sheetViews>
    <sheetView tabSelected="1" zoomScalePageLayoutView="0" workbookViewId="0" topLeftCell="A1">
      <selection activeCell="A6" sqref="A6:A13"/>
    </sheetView>
  </sheetViews>
  <sheetFormatPr defaultColWidth="11.421875" defaultRowHeight="12.75"/>
  <cols>
    <col min="2" max="2" width="8.57421875" style="22" customWidth="1"/>
    <col min="3" max="5" width="20.8515625" style="0" customWidth="1"/>
    <col min="6" max="6" width="7.7109375" style="0" customWidth="1"/>
    <col min="7" max="9" width="12.57421875" style="0" customWidth="1"/>
  </cols>
  <sheetData>
    <row r="1" spans="1:9" ht="20.25" customHeight="1">
      <c r="A1" s="105" t="s">
        <v>0</v>
      </c>
      <c r="B1" s="105"/>
      <c r="C1" s="105"/>
      <c r="D1" s="23"/>
      <c r="E1" s="24" t="str">
        <f>Startliste!D4</f>
        <v>F4C</v>
      </c>
      <c r="F1" s="24"/>
      <c r="G1" s="25"/>
      <c r="H1" s="25"/>
      <c r="I1" s="26"/>
    </row>
    <row r="2" spans="1:9" ht="20.25" customHeight="1">
      <c r="A2" s="106" t="str">
        <f>Startliste!B5</f>
        <v>MG Luzern, Emmen</v>
      </c>
      <c r="B2" s="106"/>
      <c r="C2" s="106"/>
      <c r="D2" s="9"/>
      <c r="E2" s="27" t="str">
        <f>Startliste!D5</f>
        <v>21./22. 09. 2013</v>
      </c>
      <c r="F2" s="27"/>
      <c r="G2" s="8"/>
      <c r="H2" s="8"/>
      <c r="I2" s="28"/>
    </row>
    <row r="3" spans="1:9" ht="20.25" customHeight="1">
      <c r="A3" s="29"/>
      <c r="B3" s="30"/>
      <c r="C3" s="5"/>
      <c r="D3" s="8"/>
      <c r="E3" s="30"/>
      <c r="F3" s="31"/>
      <c r="G3" s="8"/>
      <c r="H3" s="8"/>
      <c r="I3" s="28"/>
    </row>
    <row r="4" spans="1:9" ht="20.25" customHeight="1">
      <c r="A4" s="107" t="s">
        <v>31</v>
      </c>
      <c r="B4" s="107"/>
      <c r="C4" s="107"/>
      <c r="D4" s="32"/>
      <c r="E4" s="32"/>
      <c r="F4" s="32"/>
      <c r="G4" s="15"/>
      <c r="H4" s="15"/>
      <c r="I4" s="16"/>
    </row>
    <row r="5" spans="1:9" ht="20.25" customHeight="1">
      <c r="A5" s="33" t="s">
        <v>32</v>
      </c>
      <c r="B5" s="34" t="s">
        <v>5</v>
      </c>
      <c r="C5" s="35" t="s">
        <v>6</v>
      </c>
      <c r="D5" s="35" t="s">
        <v>7</v>
      </c>
      <c r="E5" s="35" t="s">
        <v>8</v>
      </c>
      <c r="F5" s="35" t="s">
        <v>9</v>
      </c>
      <c r="G5" s="35" t="s">
        <v>33</v>
      </c>
      <c r="H5" s="35" t="s">
        <v>34</v>
      </c>
      <c r="I5" s="36" t="s">
        <v>35</v>
      </c>
    </row>
    <row r="6" spans="1:9" ht="20.25" customHeight="1">
      <c r="A6" s="37">
        <v>1</v>
      </c>
      <c r="B6" s="17">
        <f>Pilot4!$C$6</f>
        <v>26</v>
      </c>
      <c r="C6" s="17" t="str">
        <f>Pilot4!$E$6</f>
        <v>Lüthi</v>
      </c>
      <c r="D6" s="17" t="str">
        <f>Pilot4!$K$6</f>
        <v>Andreas</v>
      </c>
      <c r="E6" s="17" t="str">
        <f>Pilot4!$Q$6</f>
        <v>MG Burgdorf</v>
      </c>
      <c r="F6" s="17" t="str">
        <f>Pilot4!$W$6</f>
        <v>SUI</v>
      </c>
      <c r="G6" s="17">
        <f>Pilot4!$AE$1</f>
        <v>2667</v>
      </c>
      <c r="H6" s="17">
        <f>Pilot4!$AE$3</f>
        <v>2379.5</v>
      </c>
      <c r="I6" s="17">
        <f>Pilot4!$AE$5</f>
        <v>5046.5</v>
      </c>
    </row>
    <row r="7" spans="1:9" ht="20.25" customHeight="1">
      <c r="A7" s="38">
        <v>2</v>
      </c>
      <c r="B7" s="18">
        <f>Pilot5!$C$6</f>
        <v>27</v>
      </c>
      <c r="C7" s="18" t="str">
        <f>Pilot5!$E$6</f>
        <v>Gähwiler</v>
      </c>
      <c r="D7" s="18" t="str">
        <f>Pilot5!$K$6</f>
        <v>Walter</v>
      </c>
      <c r="E7" s="18" t="str">
        <f>Pilot5!$Q$6</f>
        <v>MG Bern</v>
      </c>
      <c r="F7" s="18" t="str">
        <f>Pilot5!$W$6</f>
        <v>SUI</v>
      </c>
      <c r="G7" s="18">
        <f>Pilot5!$AE$1</f>
        <v>2470.5</v>
      </c>
      <c r="H7" s="18">
        <f>Pilot5!$AE$3</f>
        <v>2430.5</v>
      </c>
      <c r="I7" s="18">
        <f>Pilot5!$AE$5</f>
        <v>4901</v>
      </c>
    </row>
    <row r="8" spans="1:9" ht="20.25" customHeight="1">
      <c r="A8" s="37">
        <v>3</v>
      </c>
      <c r="B8" s="18">
        <f>Pilot6!$C$6</f>
        <v>28</v>
      </c>
      <c r="C8" s="18" t="str">
        <f>Pilot6!$E$6</f>
        <v>Fischer</v>
      </c>
      <c r="D8" s="18" t="str">
        <f>Pilot6!$K$6</f>
        <v>Gody</v>
      </c>
      <c r="E8" s="18" t="str">
        <f>Pilot6!$Q$6</f>
        <v>MG Dübendorf</v>
      </c>
      <c r="F8" s="18" t="str">
        <f>Pilot6!$W$6</f>
        <v>SUI</v>
      </c>
      <c r="G8" s="18">
        <f>Pilot6!$AE$1</f>
        <v>2506</v>
      </c>
      <c r="H8" s="18">
        <f>Pilot6!$AE$3</f>
        <v>2045.75</v>
      </c>
      <c r="I8" s="18">
        <f>Pilot6!$AE$5</f>
        <v>4551.75</v>
      </c>
    </row>
    <row r="9" spans="1:9" ht="20.25" customHeight="1">
      <c r="A9" s="38">
        <v>4</v>
      </c>
      <c r="B9" s="18">
        <f>Pilot8!$C$6</f>
        <v>30</v>
      </c>
      <c r="C9" s="18" t="str">
        <f>Pilot8!$E$6</f>
        <v>Schilt</v>
      </c>
      <c r="D9" s="18" t="str">
        <f>Pilot8!$K$6</f>
        <v>Max</v>
      </c>
      <c r="E9" s="18" t="str">
        <f>Pilot8!$Q$6</f>
        <v>MG Interlaken</v>
      </c>
      <c r="F9" s="18" t="str">
        <f>Pilot8!$W$6</f>
        <v>SUI</v>
      </c>
      <c r="G9" s="18">
        <f>Pilot8!$AE$1</f>
        <v>2212.5</v>
      </c>
      <c r="H9" s="18">
        <f>Pilot8!$AE$3</f>
        <v>2135</v>
      </c>
      <c r="I9" s="18">
        <f>Pilot8!$AE$5</f>
        <v>4347.5</v>
      </c>
    </row>
    <row r="10" spans="1:9" ht="20.25" customHeight="1">
      <c r="A10" s="37">
        <v>5</v>
      </c>
      <c r="B10" s="18">
        <f>Pilot2!$C$6</f>
        <v>24</v>
      </c>
      <c r="C10" s="18" t="str">
        <f>Pilot2!$E$6</f>
        <v>Riedweg</v>
      </c>
      <c r="D10" s="18" t="str">
        <f>Pilot2!$K$6</f>
        <v>Daniel</v>
      </c>
      <c r="E10" s="18" t="str">
        <f>Pilot2!$Q$6</f>
        <v>MG Dübendorf</v>
      </c>
      <c r="F10" s="18" t="str">
        <f>Pilot2!$W$6</f>
        <v>SUI</v>
      </c>
      <c r="G10" s="18">
        <f>Pilot2!$AE$1</f>
        <v>2035.5</v>
      </c>
      <c r="H10" s="18">
        <f>Pilot2!$AE$3</f>
        <v>2243.25</v>
      </c>
      <c r="I10" s="18">
        <f>Pilot2!$AE$5</f>
        <v>4278.75</v>
      </c>
    </row>
    <row r="11" spans="1:9" ht="20.25" customHeight="1">
      <c r="A11" s="38">
        <v>6</v>
      </c>
      <c r="B11" s="18">
        <f>Pilot1!$C$6</f>
        <v>23</v>
      </c>
      <c r="C11" s="18" t="str">
        <f>Pilot1!$E$6</f>
        <v>Schmid</v>
      </c>
      <c r="D11" s="18" t="str">
        <f>Pilot1!$K$6</f>
        <v>Rudolf</v>
      </c>
      <c r="E11" s="18" t="str">
        <f>Pilot1!$Q$6</f>
        <v>MG Thun</v>
      </c>
      <c r="F11" s="18" t="str">
        <f>Pilot1!$W$6</f>
        <v>SUI</v>
      </c>
      <c r="G11" s="18">
        <f>Pilot1!$AE$1</f>
        <v>2118</v>
      </c>
      <c r="H11" s="18">
        <f>Pilot1!$AE$3</f>
        <v>1902</v>
      </c>
      <c r="I11" s="18">
        <f>Pilot1!$AE$5</f>
        <v>4020</v>
      </c>
    </row>
    <row r="12" spans="1:9" ht="20.25" customHeight="1">
      <c r="A12" s="37">
        <v>7</v>
      </c>
      <c r="B12" s="18">
        <f>Pilot7!$C$6</f>
        <v>29</v>
      </c>
      <c r="C12" s="18" t="str">
        <f>Pilot7!$E$6</f>
        <v>Lüthi</v>
      </c>
      <c r="D12" s="18" t="str">
        <f>Pilot7!$K$6</f>
        <v>Martin</v>
      </c>
      <c r="E12" s="18" t="str">
        <f>Pilot7!$Q$6</f>
        <v>MG Burgdorf</v>
      </c>
      <c r="F12" s="18" t="str">
        <f>Pilot7!$W$6</f>
        <v>SUI</v>
      </c>
      <c r="G12" s="18">
        <f>Pilot7!$AE$1</f>
        <v>1643</v>
      </c>
      <c r="H12" s="18">
        <f>Pilot7!$AE$3</f>
        <v>2101.725</v>
      </c>
      <c r="I12" s="18">
        <f>Pilot7!$AE$5</f>
        <v>3744.725</v>
      </c>
    </row>
    <row r="13" spans="1:9" ht="20.25" customHeight="1">
      <c r="A13" s="38">
        <v>8</v>
      </c>
      <c r="B13" s="18">
        <f>Pilot3!$C$6</f>
        <v>25</v>
      </c>
      <c r="C13" s="18" t="str">
        <f>Pilot3!$E$6</f>
        <v>Günther</v>
      </c>
      <c r="D13" s="18" t="str">
        <f>Pilot3!$K$6</f>
        <v>Markus</v>
      </c>
      <c r="E13" s="18" t="str">
        <f>Pilot3!$Q$6</f>
        <v>MG Interlaken</v>
      </c>
      <c r="F13" s="18" t="str">
        <f>Pilot3!$W$6</f>
        <v>SUI</v>
      </c>
      <c r="G13" s="18">
        <f>Pilot3!$AE$1</f>
        <v>2416.5</v>
      </c>
      <c r="H13" s="18">
        <f>Pilot3!$AE$3</f>
        <v>1100.25</v>
      </c>
      <c r="I13" s="18">
        <f>Pilot3!$AE$5</f>
        <v>3516.75</v>
      </c>
    </row>
    <row r="14" ht="20.25" customHeight="1"/>
    <row r="15" spans="6:9" ht="20.25" customHeight="1">
      <c r="F15" s="8"/>
      <c r="G15" t="s">
        <v>36</v>
      </c>
      <c r="H15" s="39"/>
      <c r="I15" s="39"/>
    </row>
    <row r="16" spans="6:9" ht="20.25" customHeight="1">
      <c r="F16" s="8"/>
      <c r="G16" t="s">
        <v>37</v>
      </c>
      <c r="H16" s="40"/>
      <c r="I16" s="40"/>
    </row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</sheetData>
  <sheetProtection selectLockedCells="1" selectUnlockedCells="1"/>
  <mergeCells count="3">
    <mergeCell ref="A1:C1"/>
    <mergeCell ref="A2:C2"/>
    <mergeCell ref="A4:C4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41111111111111111">
    <pageSetUpPr fitToPage="1"/>
  </sheetPr>
  <dimension ref="A1:AG28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26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0</v>
      </c>
      <c r="AF5" s="109"/>
      <c r="AG5" s="3"/>
    </row>
    <row r="6" spans="1:33" ht="20.25" customHeight="1">
      <c r="A6" s="53"/>
      <c r="B6" s="54"/>
      <c r="C6" s="55">
        <f>Startliste!A25</f>
        <v>0</v>
      </c>
      <c r="D6" s="54"/>
      <c r="E6" s="55">
        <f>Startliste!B25</f>
        <v>0</v>
      </c>
      <c r="F6" s="56"/>
      <c r="G6" s="56"/>
      <c r="H6" s="56"/>
      <c r="I6" s="56"/>
      <c r="J6" s="54"/>
      <c r="K6" s="55">
        <f>Startliste!C25</f>
        <v>0</v>
      </c>
      <c r="L6" s="56"/>
      <c r="M6" s="56"/>
      <c r="N6" s="56"/>
      <c r="O6" s="56"/>
      <c r="P6" s="54"/>
      <c r="Q6" s="55">
        <f>Startliste!D25</f>
        <v>0</v>
      </c>
      <c r="R6" s="56"/>
      <c r="S6" s="56"/>
      <c r="T6" s="56"/>
      <c r="U6" s="56"/>
      <c r="V6" s="54"/>
      <c r="W6" s="55">
        <f>Startliste!E25</f>
        <v>0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/>
      <c r="C10" s="74"/>
      <c r="D10" s="74"/>
      <c r="E10" s="75">
        <f>'K-Faktoren'!$C22</f>
        <v>13</v>
      </c>
      <c r="F10" s="76">
        <f aca="true" t="shared" si="0" ref="F10:F22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11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11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/>
      <c r="C11" s="74"/>
      <c r="D11" s="74"/>
      <c r="E11" s="75">
        <f>'K-Faktoren'!$C23</f>
        <v>13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7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7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/>
      <c r="C12" s="74"/>
      <c r="D12" s="74"/>
      <c r="E12" s="75">
        <f>'K-Faktoren'!$C24</f>
        <v>13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7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7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/>
      <c r="C13" s="74"/>
      <c r="D13" s="74"/>
      <c r="E13" s="75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7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7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/>
      <c r="C14" s="74"/>
      <c r="D14" s="74"/>
      <c r="E14" s="75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7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7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/>
      <c r="C15" s="74"/>
      <c r="D15" s="74"/>
      <c r="E15" s="75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7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7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/>
      <c r="C16" s="74"/>
      <c r="D16" s="74"/>
      <c r="E16" s="75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7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7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/>
      <c r="C17" s="74"/>
      <c r="D17" s="74"/>
      <c r="E17" s="75">
        <f>'K-Faktoren'!$C29</f>
        <v>7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7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7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/>
      <c r="C18" s="74"/>
      <c r="D18" s="74"/>
      <c r="E18" s="75">
        <f>'K-Faktoren'!$C30</f>
        <v>7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7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7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/>
      <c r="C19" s="74"/>
      <c r="D19" s="74"/>
      <c r="E19" s="75">
        <f>'K-Faktoren'!$C31</f>
        <v>12</v>
      </c>
      <c r="F19" s="76">
        <f t="shared" si="0"/>
        <v>0</v>
      </c>
      <c r="H19" s="77" t="str">
        <f>'K-Faktoren'!A15</f>
        <v>10</v>
      </c>
      <c r="I19" s="78"/>
      <c r="J19" s="78"/>
      <c r="K19" s="78"/>
      <c r="L19" s="78">
        <v>0</v>
      </c>
      <c r="M19" s="78">
        <v>10</v>
      </c>
      <c r="N19" s="77">
        <f>'K-Faktoren'!$C15</f>
        <v>11</v>
      </c>
      <c r="O19" s="77">
        <f t="shared" si="1"/>
        <v>0</v>
      </c>
      <c r="Q19" s="79" t="str">
        <f>'K-Faktoren'!A15</f>
        <v>10</v>
      </c>
      <c r="R19" s="78"/>
      <c r="S19" s="78"/>
      <c r="T19" s="78"/>
      <c r="U19" s="78">
        <v>0</v>
      </c>
      <c r="V19" s="78">
        <v>10</v>
      </c>
      <c r="W19" s="79">
        <f>'K-Faktoren'!$C15</f>
        <v>11</v>
      </c>
      <c r="X19" s="79">
        <f t="shared" si="2"/>
        <v>0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/>
      <c r="C20" s="74"/>
      <c r="D20" s="74"/>
      <c r="E20" s="75">
        <f>'K-Faktoren'!$C32</f>
        <v>5</v>
      </c>
      <c r="F20" s="76">
        <f t="shared" si="0"/>
        <v>0</v>
      </c>
      <c r="H20" s="77" t="str">
        <f>'K-Faktoren'!A16</f>
        <v>11a</v>
      </c>
      <c r="I20" s="78"/>
      <c r="J20" s="78"/>
      <c r="K20" s="78"/>
      <c r="L20" s="78">
        <v>0</v>
      </c>
      <c r="M20" s="78">
        <v>10</v>
      </c>
      <c r="N20" s="77">
        <f>'K-Faktoren'!$C16</f>
        <v>4</v>
      </c>
      <c r="O20" s="77">
        <f t="shared" si="1"/>
        <v>0</v>
      </c>
      <c r="Q20" s="79" t="str">
        <f>'K-Faktoren'!A16</f>
        <v>11a</v>
      </c>
      <c r="R20" s="78"/>
      <c r="S20" s="78"/>
      <c r="T20" s="78"/>
      <c r="U20" s="78">
        <v>0</v>
      </c>
      <c r="V20" s="78">
        <v>10</v>
      </c>
      <c r="W20" s="79">
        <f>'K-Faktoren'!$C16</f>
        <v>4</v>
      </c>
      <c r="X20" s="79">
        <f t="shared" si="2"/>
        <v>0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/>
      <c r="C21" s="74"/>
      <c r="D21" s="74"/>
      <c r="E21" s="75">
        <f>'K-Faktoren'!$C33</f>
        <v>9</v>
      </c>
      <c r="F21" s="76">
        <f t="shared" si="0"/>
        <v>0</v>
      </c>
      <c r="H21" s="77" t="str">
        <f>'K-Faktoren'!A17</f>
        <v>11b</v>
      </c>
      <c r="I21" s="78"/>
      <c r="J21" s="78"/>
      <c r="K21" s="78"/>
      <c r="L21" s="78">
        <v>0</v>
      </c>
      <c r="M21" s="78">
        <v>10</v>
      </c>
      <c r="N21" s="77">
        <f>'K-Faktoren'!$C17</f>
        <v>9</v>
      </c>
      <c r="O21" s="77">
        <f t="shared" si="1"/>
        <v>0</v>
      </c>
      <c r="Q21" s="79" t="str">
        <f>'K-Faktoren'!A17</f>
        <v>11b</v>
      </c>
      <c r="R21" s="78"/>
      <c r="S21" s="78"/>
      <c r="T21" s="78"/>
      <c r="U21" s="78">
        <v>0</v>
      </c>
      <c r="V21" s="78">
        <v>10</v>
      </c>
      <c r="W21" s="79">
        <f>'K-Faktoren'!$C17</f>
        <v>9</v>
      </c>
      <c r="X21" s="79">
        <f t="shared" si="2"/>
        <v>0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/>
      <c r="C22" s="74"/>
      <c r="D22" s="74"/>
      <c r="E22" s="75">
        <f>'K-Faktoren'!C34</f>
        <v>5</v>
      </c>
      <c r="F22" s="76">
        <f t="shared" si="0"/>
        <v>0</v>
      </c>
      <c r="H22" s="77" t="str">
        <f>'K-Faktoren'!A18</f>
        <v>11c</v>
      </c>
      <c r="I22" s="78"/>
      <c r="J22" s="78"/>
      <c r="K22" s="78"/>
      <c r="L22" s="78">
        <v>0</v>
      </c>
      <c r="M22" s="78">
        <v>10</v>
      </c>
      <c r="N22" s="77">
        <f>'K-Faktoren'!$C18</f>
        <v>9</v>
      </c>
      <c r="O22" s="77">
        <f t="shared" si="1"/>
        <v>0</v>
      </c>
      <c r="Q22" s="79" t="str">
        <f>'K-Faktoren'!A18</f>
        <v>11c</v>
      </c>
      <c r="R22" s="78"/>
      <c r="S22" s="78"/>
      <c r="T22" s="78"/>
      <c r="U22" s="78">
        <v>0</v>
      </c>
      <c r="V22" s="78">
        <v>10</v>
      </c>
      <c r="W22" s="79">
        <f>'K-Faktoren'!$C18</f>
        <v>9</v>
      </c>
      <c r="X22" s="79">
        <f t="shared" si="2"/>
        <v>0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0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0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0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0</v>
      </c>
      <c r="C27" s="103">
        <f>SUM(C10:C21)</f>
        <v>0</v>
      </c>
      <c r="D27" s="103">
        <f>SUM(D10:D21)</f>
        <v>0</v>
      </c>
      <c r="I27" s="103">
        <f>SUM(I10:I22)</f>
        <v>0</v>
      </c>
      <c r="J27" s="103">
        <f>SUM(J10:J22)</f>
        <v>0</v>
      </c>
      <c r="K27" s="103">
        <f>SUM(K10:K22)</f>
        <v>0</v>
      </c>
      <c r="L27" s="103">
        <f>SUM(L10:L22)</f>
        <v>0</v>
      </c>
      <c r="M27" s="103">
        <f>SUM(M10:M22)</f>
        <v>130</v>
      </c>
      <c r="R27" s="103">
        <f>SUM(R10:R22)</f>
        <v>0</v>
      </c>
      <c r="S27" s="103">
        <f>SUM(S10:S22)</f>
        <v>0</v>
      </c>
      <c r="T27" s="103">
        <f>SUM(T10:T22)</f>
        <v>0</v>
      </c>
      <c r="U27" s="103">
        <f>SUM(U10:U22)</f>
        <v>0</v>
      </c>
      <c r="V27" s="103">
        <f>SUM(V10:V22)</f>
        <v>130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411111111111111111">
    <pageSetUpPr fitToPage="1"/>
  </sheetPr>
  <dimension ref="A1:AG28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27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0</v>
      </c>
      <c r="AF5" s="109"/>
      <c r="AG5" s="3"/>
    </row>
    <row r="6" spans="1:33" ht="20.25" customHeight="1">
      <c r="A6" s="53"/>
      <c r="B6" s="54"/>
      <c r="C6" s="55">
        <f>Startliste!A26</f>
        <v>0</v>
      </c>
      <c r="D6" s="54"/>
      <c r="E6" s="55">
        <f>Startliste!B26</f>
        <v>0</v>
      </c>
      <c r="F6" s="56"/>
      <c r="G6" s="56"/>
      <c r="H6" s="56"/>
      <c r="I6" s="56"/>
      <c r="J6" s="54"/>
      <c r="K6" s="55">
        <f>Startliste!C26</f>
        <v>0</v>
      </c>
      <c r="L6" s="56"/>
      <c r="M6" s="56"/>
      <c r="N6" s="56"/>
      <c r="O6" s="56"/>
      <c r="P6" s="54"/>
      <c r="Q6" s="55">
        <f>Startliste!D26</f>
        <v>0</v>
      </c>
      <c r="R6" s="56"/>
      <c r="S6" s="56"/>
      <c r="T6" s="56"/>
      <c r="U6" s="56"/>
      <c r="V6" s="54"/>
      <c r="W6" s="55">
        <f>Startliste!E26</f>
        <v>0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/>
      <c r="C10" s="74"/>
      <c r="D10" s="74"/>
      <c r="E10" s="75">
        <f>'K-Faktoren'!$C22</f>
        <v>13</v>
      </c>
      <c r="F10" s="76">
        <f aca="true" t="shared" si="0" ref="F10:F22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11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11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/>
      <c r="C11" s="74"/>
      <c r="D11" s="74"/>
      <c r="E11" s="75">
        <f>'K-Faktoren'!$C23</f>
        <v>13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7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7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/>
      <c r="C12" s="74"/>
      <c r="D12" s="74"/>
      <c r="E12" s="75">
        <f>'K-Faktoren'!$C24</f>
        <v>13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7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7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/>
      <c r="C13" s="74"/>
      <c r="D13" s="74"/>
      <c r="E13" s="75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7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7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/>
      <c r="C14" s="74"/>
      <c r="D14" s="74"/>
      <c r="E14" s="75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7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7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/>
      <c r="C15" s="74"/>
      <c r="D15" s="74"/>
      <c r="E15" s="75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7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7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/>
      <c r="C16" s="74"/>
      <c r="D16" s="74"/>
      <c r="E16" s="75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7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7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/>
      <c r="C17" s="74"/>
      <c r="D17" s="74"/>
      <c r="E17" s="75">
        <f>'K-Faktoren'!$C29</f>
        <v>7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7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7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/>
      <c r="C18" s="74"/>
      <c r="D18" s="74"/>
      <c r="E18" s="75">
        <f>'K-Faktoren'!$C30</f>
        <v>7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7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7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/>
      <c r="C19" s="74"/>
      <c r="D19" s="74"/>
      <c r="E19" s="75">
        <f>'K-Faktoren'!$C31</f>
        <v>12</v>
      </c>
      <c r="F19" s="76">
        <f t="shared" si="0"/>
        <v>0</v>
      </c>
      <c r="H19" s="77" t="str">
        <f>'K-Faktoren'!A15</f>
        <v>10</v>
      </c>
      <c r="I19" s="78"/>
      <c r="J19" s="78"/>
      <c r="K19" s="78"/>
      <c r="L19" s="78">
        <v>0</v>
      </c>
      <c r="M19" s="78">
        <v>10</v>
      </c>
      <c r="N19" s="77">
        <f>'K-Faktoren'!$C15</f>
        <v>11</v>
      </c>
      <c r="O19" s="77">
        <f t="shared" si="1"/>
        <v>0</v>
      </c>
      <c r="Q19" s="79" t="str">
        <f>'K-Faktoren'!A15</f>
        <v>10</v>
      </c>
      <c r="R19" s="78"/>
      <c r="S19" s="78"/>
      <c r="T19" s="78"/>
      <c r="U19" s="78">
        <v>0</v>
      </c>
      <c r="V19" s="78">
        <v>10</v>
      </c>
      <c r="W19" s="79">
        <f>'K-Faktoren'!$C15</f>
        <v>11</v>
      </c>
      <c r="X19" s="79">
        <f t="shared" si="2"/>
        <v>0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/>
      <c r="C20" s="74"/>
      <c r="D20" s="74"/>
      <c r="E20" s="75">
        <f>'K-Faktoren'!$C32</f>
        <v>5</v>
      </c>
      <c r="F20" s="76">
        <f t="shared" si="0"/>
        <v>0</v>
      </c>
      <c r="H20" s="77" t="str">
        <f>'K-Faktoren'!A16</f>
        <v>11a</v>
      </c>
      <c r="I20" s="78"/>
      <c r="J20" s="78"/>
      <c r="K20" s="78"/>
      <c r="L20" s="78">
        <v>0</v>
      </c>
      <c r="M20" s="78">
        <v>10</v>
      </c>
      <c r="N20" s="77">
        <f>'K-Faktoren'!$C16</f>
        <v>4</v>
      </c>
      <c r="O20" s="77">
        <f t="shared" si="1"/>
        <v>0</v>
      </c>
      <c r="Q20" s="79" t="str">
        <f>'K-Faktoren'!A16</f>
        <v>11a</v>
      </c>
      <c r="R20" s="78"/>
      <c r="S20" s="78"/>
      <c r="T20" s="78"/>
      <c r="U20" s="78">
        <v>0</v>
      </c>
      <c r="V20" s="78">
        <v>10</v>
      </c>
      <c r="W20" s="79">
        <f>'K-Faktoren'!$C16</f>
        <v>4</v>
      </c>
      <c r="X20" s="79">
        <f t="shared" si="2"/>
        <v>0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/>
      <c r="C21" s="74"/>
      <c r="D21" s="74"/>
      <c r="E21" s="75">
        <f>'K-Faktoren'!$C33</f>
        <v>9</v>
      </c>
      <c r="F21" s="76">
        <f t="shared" si="0"/>
        <v>0</v>
      </c>
      <c r="H21" s="77" t="str">
        <f>'K-Faktoren'!A17</f>
        <v>11b</v>
      </c>
      <c r="I21" s="78"/>
      <c r="J21" s="78"/>
      <c r="K21" s="78"/>
      <c r="L21" s="78">
        <v>0</v>
      </c>
      <c r="M21" s="78">
        <v>10</v>
      </c>
      <c r="N21" s="77">
        <f>'K-Faktoren'!$C17</f>
        <v>9</v>
      </c>
      <c r="O21" s="77">
        <f t="shared" si="1"/>
        <v>0</v>
      </c>
      <c r="Q21" s="79" t="str">
        <f>'K-Faktoren'!A17</f>
        <v>11b</v>
      </c>
      <c r="R21" s="78"/>
      <c r="S21" s="78"/>
      <c r="T21" s="78"/>
      <c r="U21" s="78">
        <v>0</v>
      </c>
      <c r="V21" s="78">
        <v>10</v>
      </c>
      <c r="W21" s="79">
        <f>'K-Faktoren'!$C17</f>
        <v>9</v>
      </c>
      <c r="X21" s="79">
        <f t="shared" si="2"/>
        <v>0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/>
      <c r="C22" s="74"/>
      <c r="D22" s="74"/>
      <c r="E22" s="75">
        <f>'K-Faktoren'!C34</f>
        <v>5</v>
      </c>
      <c r="F22" s="76">
        <f t="shared" si="0"/>
        <v>0</v>
      </c>
      <c r="H22" s="77" t="str">
        <f>'K-Faktoren'!A18</f>
        <v>11c</v>
      </c>
      <c r="I22" s="78"/>
      <c r="J22" s="78"/>
      <c r="K22" s="78"/>
      <c r="L22" s="78">
        <v>0</v>
      </c>
      <c r="M22" s="78">
        <v>10</v>
      </c>
      <c r="N22" s="77">
        <f>'K-Faktoren'!$C18</f>
        <v>9</v>
      </c>
      <c r="O22" s="77">
        <f t="shared" si="1"/>
        <v>0</v>
      </c>
      <c r="Q22" s="79" t="str">
        <f>'K-Faktoren'!A18</f>
        <v>11c</v>
      </c>
      <c r="R22" s="78"/>
      <c r="S22" s="78"/>
      <c r="T22" s="78"/>
      <c r="U22" s="78">
        <v>0</v>
      </c>
      <c r="V22" s="78">
        <v>10</v>
      </c>
      <c r="W22" s="79">
        <f>'K-Faktoren'!$C18</f>
        <v>9</v>
      </c>
      <c r="X22" s="79">
        <f t="shared" si="2"/>
        <v>0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0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0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0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0</v>
      </c>
      <c r="C27" s="103">
        <f>SUM(C10:C21)</f>
        <v>0</v>
      </c>
      <c r="D27" s="103">
        <f>SUM(D10:D21)</f>
        <v>0</v>
      </c>
      <c r="I27" s="103">
        <f>SUM(I10:I22)</f>
        <v>0</v>
      </c>
      <c r="J27" s="103">
        <f>SUM(J10:J22)</f>
        <v>0</v>
      </c>
      <c r="K27" s="103">
        <f>SUM(K10:K22)</f>
        <v>0</v>
      </c>
      <c r="L27" s="103">
        <f>SUM(L10:L22)</f>
        <v>0</v>
      </c>
      <c r="M27" s="103">
        <f>SUM(M10:M22)</f>
        <v>130</v>
      </c>
      <c r="R27" s="103">
        <f>SUM(R10:R22)</f>
        <v>0</v>
      </c>
      <c r="S27" s="103">
        <f>SUM(S10:S22)</f>
        <v>0</v>
      </c>
      <c r="T27" s="103">
        <f>SUM(T10:T22)</f>
        <v>0</v>
      </c>
      <c r="U27" s="103">
        <f>SUM(U10:U22)</f>
        <v>0</v>
      </c>
      <c r="V27" s="103">
        <f>SUM(V10:V22)</f>
        <v>130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4111111111111111111">
    <pageSetUpPr fitToPage="1"/>
  </sheetPr>
  <dimension ref="A1:AG28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28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0</v>
      </c>
      <c r="AF5" s="109"/>
      <c r="AG5" s="3"/>
    </row>
    <row r="6" spans="1:33" ht="20.25" customHeight="1">
      <c r="A6" s="53"/>
      <c r="B6" s="54"/>
      <c r="C6" s="55">
        <f>Startliste!A27</f>
        <v>0</v>
      </c>
      <c r="D6" s="54"/>
      <c r="E6" s="55">
        <f>Startliste!B27</f>
        <v>0</v>
      </c>
      <c r="F6" s="56"/>
      <c r="G6" s="56"/>
      <c r="H6" s="56"/>
      <c r="I6" s="56"/>
      <c r="J6" s="54"/>
      <c r="K6" s="55">
        <f>Startliste!C27</f>
        <v>0</v>
      </c>
      <c r="L6" s="56"/>
      <c r="M6" s="56"/>
      <c r="N6" s="56"/>
      <c r="O6" s="56"/>
      <c r="P6" s="54"/>
      <c r="Q6" s="55">
        <f>Startliste!D27</f>
        <v>0</v>
      </c>
      <c r="R6" s="56"/>
      <c r="S6" s="56"/>
      <c r="T6" s="56"/>
      <c r="U6" s="56"/>
      <c r="V6" s="54"/>
      <c r="W6" s="55">
        <f>Startliste!E27</f>
        <v>0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/>
      <c r="C10" s="74"/>
      <c r="D10" s="74"/>
      <c r="E10" s="75">
        <f>'K-Faktoren'!$C22</f>
        <v>13</v>
      </c>
      <c r="F10" s="76">
        <f aca="true" t="shared" si="0" ref="F10:F22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11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11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/>
      <c r="C11" s="74"/>
      <c r="D11" s="74"/>
      <c r="E11" s="75">
        <f>'K-Faktoren'!$C23</f>
        <v>13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7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7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/>
      <c r="C12" s="74"/>
      <c r="D12" s="74"/>
      <c r="E12" s="75">
        <f>'K-Faktoren'!$C24</f>
        <v>13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7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7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/>
      <c r="C13" s="74"/>
      <c r="D13" s="74"/>
      <c r="E13" s="75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7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7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/>
      <c r="C14" s="74"/>
      <c r="D14" s="74"/>
      <c r="E14" s="75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7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7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/>
      <c r="C15" s="74"/>
      <c r="D15" s="74"/>
      <c r="E15" s="75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7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7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/>
      <c r="C16" s="74"/>
      <c r="D16" s="74"/>
      <c r="E16" s="75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7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7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/>
      <c r="C17" s="74"/>
      <c r="D17" s="74"/>
      <c r="E17" s="75">
        <f>'K-Faktoren'!$C29</f>
        <v>7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7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7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/>
      <c r="C18" s="74"/>
      <c r="D18" s="74"/>
      <c r="E18" s="75">
        <f>'K-Faktoren'!$C30</f>
        <v>7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7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7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/>
      <c r="C19" s="74"/>
      <c r="D19" s="74"/>
      <c r="E19" s="75">
        <f>'K-Faktoren'!$C31</f>
        <v>12</v>
      </c>
      <c r="F19" s="76">
        <f t="shared" si="0"/>
        <v>0</v>
      </c>
      <c r="H19" s="77" t="str">
        <f>'K-Faktoren'!A15</f>
        <v>10</v>
      </c>
      <c r="I19" s="78"/>
      <c r="J19" s="78"/>
      <c r="K19" s="78"/>
      <c r="L19" s="78">
        <v>0</v>
      </c>
      <c r="M19" s="78">
        <v>10</v>
      </c>
      <c r="N19" s="77">
        <f>'K-Faktoren'!$C15</f>
        <v>11</v>
      </c>
      <c r="O19" s="77">
        <f t="shared" si="1"/>
        <v>0</v>
      </c>
      <c r="Q19" s="79" t="str">
        <f>'K-Faktoren'!A15</f>
        <v>10</v>
      </c>
      <c r="R19" s="78"/>
      <c r="S19" s="78"/>
      <c r="T19" s="78"/>
      <c r="U19" s="78">
        <v>0</v>
      </c>
      <c r="V19" s="78">
        <v>10</v>
      </c>
      <c r="W19" s="79">
        <f>'K-Faktoren'!$C15</f>
        <v>11</v>
      </c>
      <c r="X19" s="79">
        <f t="shared" si="2"/>
        <v>0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/>
      <c r="C20" s="74"/>
      <c r="D20" s="74"/>
      <c r="E20" s="75">
        <f>'K-Faktoren'!$C32</f>
        <v>5</v>
      </c>
      <c r="F20" s="76">
        <f t="shared" si="0"/>
        <v>0</v>
      </c>
      <c r="H20" s="77" t="str">
        <f>'K-Faktoren'!A16</f>
        <v>11a</v>
      </c>
      <c r="I20" s="78"/>
      <c r="J20" s="78"/>
      <c r="K20" s="78"/>
      <c r="L20" s="78">
        <v>0</v>
      </c>
      <c r="M20" s="78">
        <v>10</v>
      </c>
      <c r="N20" s="77">
        <f>'K-Faktoren'!$C16</f>
        <v>4</v>
      </c>
      <c r="O20" s="77">
        <f t="shared" si="1"/>
        <v>0</v>
      </c>
      <c r="Q20" s="79" t="str">
        <f>'K-Faktoren'!A16</f>
        <v>11a</v>
      </c>
      <c r="R20" s="78"/>
      <c r="S20" s="78"/>
      <c r="T20" s="78"/>
      <c r="U20" s="78">
        <v>0</v>
      </c>
      <c r="V20" s="78">
        <v>10</v>
      </c>
      <c r="W20" s="79">
        <f>'K-Faktoren'!$C16</f>
        <v>4</v>
      </c>
      <c r="X20" s="79">
        <f t="shared" si="2"/>
        <v>0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/>
      <c r="C21" s="74"/>
      <c r="D21" s="74"/>
      <c r="E21" s="75">
        <f>'K-Faktoren'!$C33</f>
        <v>9</v>
      </c>
      <c r="F21" s="76">
        <f t="shared" si="0"/>
        <v>0</v>
      </c>
      <c r="H21" s="77" t="str">
        <f>'K-Faktoren'!A17</f>
        <v>11b</v>
      </c>
      <c r="I21" s="78"/>
      <c r="J21" s="78"/>
      <c r="K21" s="78"/>
      <c r="L21" s="78">
        <v>0</v>
      </c>
      <c r="M21" s="78">
        <v>10</v>
      </c>
      <c r="N21" s="77">
        <f>'K-Faktoren'!$C17</f>
        <v>9</v>
      </c>
      <c r="O21" s="77">
        <f t="shared" si="1"/>
        <v>0</v>
      </c>
      <c r="Q21" s="79" t="str">
        <f>'K-Faktoren'!A17</f>
        <v>11b</v>
      </c>
      <c r="R21" s="78"/>
      <c r="S21" s="78"/>
      <c r="T21" s="78"/>
      <c r="U21" s="78">
        <v>0</v>
      </c>
      <c r="V21" s="78">
        <v>10</v>
      </c>
      <c r="W21" s="79">
        <f>'K-Faktoren'!$C17</f>
        <v>9</v>
      </c>
      <c r="X21" s="79">
        <f t="shared" si="2"/>
        <v>0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/>
      <c r="C22" s="74"/>
      <c r="D22" s="74"/>
      <c r="E22" s="75">
        <f>'K-Faktoren'!C34</f>
        <v>5</v>
      </c>
      <c r="F22" s="76">
        <f t="shared" si="0"/>
        <v>0</v>
      </c>
      <c r="H22" s="77" t="str">
        <f>'K-Faktoren'!A18</f>
        <v>11c</v>
      </c>
      <c r="I22" s="78"/>
      <c r="J22" s="78"/>
      <c r="K22" s="78"/>
      <c r="L22" s="78">
        <v>0</v>
      </c>
      <c r="M22" s="78">
        <v>10</v>
      </c>
      <c r="N22" s="77">
        <f>'K-Faktoren'!$C18</f>
        <v>9</v>
      </c>
      <c r="O22" s="77">
        <f t="shared" si="1"/>
        <v>0</v>
      </c>
      <c r="Q22" s="79" t="str">
        <f>'K-Faktoren'!A18</f>
        <v>11c</v>
      </c>
      <c r="R22" s="78"/>
      <c r="S22" s="78"/>
      <c r="T22" s="78"/>
      <c r="U22" s="78">
        <v>0</v>
      </c>
      <c r="V22" s="78">
        <v>10</v>
      </c>
      <c r="W22" s="79">
        <f>'K-Faktoren'!$C18</f>
        <v>9</v>
      </c>
      <c r="X22" s="79">
        <f t="shared" si="2"/>
        <v>0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0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0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0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0</v>
      </c>
      <c r="C27" s="103">
        <f>SUM(C10:C21)</f>
        <v>0</v>
      </c>
      <c r="D27" s="103">
        <f>SUM(D10:D21)</f>
        <v>0</v>
      </c>
      <c r="I27" s="103">
        <f>SUM(I10:I22)</f>
        <v>0</v>
      </c>
      <c r="J27" s="103">
        <f>SUM(J10:J22)</f>
        <v>0</v>
      </c>
      <c r="K27" s="103">
        <f>SUM(K10:K22)</f>
        <v>0</v>
      </c>
      <c r="L27" s="103">
        <f>SUM(L10:L22)</f>
        <v>0</v>
      </c>
      <c r="M27" s="103">
        <f>SUM(M10:M22)</f>
        <v>130</v>
      </c>
      <c r="R27" s="103">
        <f>SUM(R10:R22)</f>
        <v>0</v>
      </c>
      <c r="S27" s="103">
        <f>SUM(S10:S22)</f>
        <v>0</v>
      </c>
      <c r="T27" s="103">
        <f>SUM(T10:T22)</f>
        <v>0</v>
      </c>
      <c r="U27" s="103">
        <f>SUM(U10:U22)</f>
        <v>0</v>
      </c>
      <c r="V27" s="103">
        <f>SUM(V10:V22)</f>
        <v>130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41111111111111111111">
    <pageSetUpPr fitToPage="1"/>
  </sheetPr>
  <dimension ref="A1:AG28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29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0</v>
      </c>
      <c r="AF5" s="109"/>
      <c r="AG5" s="3"/>
    </row>
    <row r="6" spans="1:33" ht="20.25" customHeight="1">
      <c r="A6" s="53"/>
      <c r="B6" s="54"/>
      <c r="C6" s="55">
        <f>Startliste!A28</f>
        <v>0</v>
      </c>
      <c r="D6" s="54"/>
      <c r="E6" s="55">
        <f>Startliste!B28</f>
        <v>0</v>
      </c>
      <c r="F6" s="56"/>
      <c r="G6" s="56"/>
      <c r="H6" s="56"/>
      <c r="I6" s="56"/>
      <c r="J6" s="54"/>
      <c r="K6" s="55">
        <f>Startliste!C28</f>
        <v>0</v>
      </c>
      <c r="L6" s="56"/>
      <c r="M6" s="56"/>
      <c r="N6" s="56"/>
      <c r="O6" s="56"/>
      <c r="P6" s="54"/>
      <c r="Q6" s="55">
        <f>Startliste!D28</f>
        <v>0</v>
      </c>
      <c r="R6" s="56"/>
      <c r="S6" s="56"/>
      <c r="T6" s="56"/>
      <c r="U6" s="56"/>
      <c r="V6" s="54"/>
      <c r="W6" s="55">
        <f>Startliste!E28</f>
        <v>0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/>
      <c r="C10" s="74"/>
      <c r="D10" s="74"/>
      <c r="E10" s="75">
        <f>'K-Faktoren'!$C22</f>
        <v>13</v>
      </c>
      <c r="F10" s="76">
        <f aca="true" t="shared" si="0" ref="F10:F22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11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11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/>
      <c r="C11" s="74"/>
      <c r="D11" s="74"/>
      <c r="E11" s="75">
        <f>'K-Faktoren'!$C23</f>
        <v>13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7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7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/>
      <c r="C12" s="74"/>
      <c r="D12" s="74"/>
      <c r="E12" s="75">
        <f>'K-Faktoren'!$C24</f>
        <v>13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7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7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/>
      <c r="C13" s="74"/>
      <c r="D13" s="74"/>
      <c r="E13" s="75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7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7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/>
      <c r="C14" s="74"/>
      <c r="D14" s="74"/>
      <c r="E14" s="75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7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7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/>
      <c r="C15" s="74"/>
      <c r="D15" s="74"/>
      <c r="E15" s="75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7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7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/>
      <c r="C16" s="74"/>
      <c r="D16" s="74"/>
      <c r="E16" s="75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7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7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/>
      <c r="C17" s="74"/>
      <c r="D17" s="74"/>
      <c r="E17" s="75">
        <f>'K-Faktoren'!$C29</f>
        <v>7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7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7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/>
      <c r="C18" s="74"/>
      <c r="D18" s="74"/>
      <c r="E18" s="75">
        <f>'K-Faktoren'!$C30</f>
        <v>7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7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7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/>
      <c r="C19" s="74"/>
      <c r="D19" s="74"/>
      <c r="E19" s="75">
        <f>'K-Faktoren'!$C31</f>
        <v>12</v>
      </c>
      <c r="F19" s="76">
        <f t="shared" si="0"/>
        <v>0</v>
      </c>
      <c r="H19" s="77" t="str">
        <f>'K-Faktoren'!A15</f>
        <v>10</v>
      </c>
      <c r="I19" s="78"/>
      <c r="J19" s="78"/>
      <c r="K19" s="78"/>
      <c r="L19" s="78">
        <v>0</v>
      </c>
      <c r="M19" s="78">
        <v>10</v>
      </c>
      <c r="N19" s="77">
        <f>'K-Faktoren'!$C15</f>
        <v>11</v>
      </c>
      <c r="O19" s="77">
        <f t="shared" si="1"/>
        <v>0</v>
      </c>
      <c r="Q19" s="79" t="str">
        <f>'K-Faktoren'!A15</f>
        <v>10</v>
      </c>
      <c r="R19" s="78"/>
      <c r="S19" s="78"/>
      <c r="T19" s="78"/>
      <c r="U19" s="78">
        <v>0</v>
      </c>
      <c r="V19" s="78">
        <v>10</v>
      </c>
      <c r="W19" s="79">
        <f>'K-Faktoren'!$C15</f>
        <v>11</v>
      </c>
      <c r="X19" s="79">
        <f t="shared" si="2"/>
        <v>0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/>
      <c r="C20" s="74"/>
      <c r="D20" s="74"/>
      <c r="E20" s="75">
        <f>'K-Faktoren'!$C32</f>
        <v>5</v>
      </c>
      <c r="F20" s="76">
        <f t="shared" si="0"/>
        <v>0</v>
      </c>
      <c r="H20" s="77" t="str">
        <f>'K-Faktoren'!A16</f>
        <v>11a</v>
      </c>
      <c r="I20" s="78"/>
      <c r="J20" s="78"/>
      <c r="K20" s="78"/>
      <c r="L20" s="78">
        <v>0</v>
      </c>
      <c r="M20" s="78">
        <v>10</v>
      </c>
      <c r="N20" s="77">
        <f>'K-Faktoren'!$C16</f>
        <v>4</v>
      </c>
      <c r="O20" s="77">
        <f t="shared" si="1"/>
        <v>0</v>
      </c>
      <c r="Q20" s="79" t="str">
        <f>'K-Faktoren'!A16</f>
        <v>11a</v>
      </c>
      <c r="R20" s="78"/>
      <c r="S20" s="78"/>
      <c r="T20" s="78"/>
      <c r="U20" s="78">
        <v>0</v>
      </c>
      <c r="V20" s="78">
        <v>10</v>
      </c>
      <c r="W20" s="79">
        <f>'K-Faktoren'!$C16</f>
        <v>4</v>
      </c>
      <c r="X20" s="79">
        <f t="shared" si="2"/>
        <v>0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/>
      <c r="C21" s="74"/>
      <c r="D21" s="74"/>
      <c r="E21" s="75">
        <f>'K-Faktoren'!$C33</f>
        <v>9</v>
      </c>
      <c r="F21" s="76">
        <f t="shared" si="0"/>
        <v>0</v>
      </c>
      <c r="H21" s="77" t="str">
        <f>'K-Faktoren'!A17</f>
        <v>11b</v>
      </c>
      <c r="I21" s="78"/>
      <c r="J21" s="78"/>
      <c r="K21" s="78"/>
      <c r="L21" s="78">
        <v>0</v>
      </c>
      <c r="M21" s="78">
        <v>10</v>
      </c>
      <c r="N21" s="77">
        <f>'K-Faktoren'!$C17</f>
        <v>9</v>
      </c>
      <c r="O21" s="77">
        <f t="shared" si="1"/>
        <v>0</v>
      </c>
      <c r="Q21" s="79" t="str">
        <f>'K-Faktoren'!A17</f>
        <v>11b</v>
      </c>
      <c r="R21" s="78"/>
      <c r="S21" s="78"/>
      <c r="T21" s="78"/>
      <c r="U21" s="78">
        <v>0</v>
      </c>
      <c r="V21" s="78">
        <v>10</v>
      </c>
      <c r="W21" s="79">
        <f>'K-Faktoren'!$C17</f>
        <v>9</v>
      </c>
      <c r="X21" s="79">
        <f t="shared" si="2"/>
        <v>0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/>
      <c r="C22" s="74"/>
      <c r="D22" s="74"/>
      <c r="E22" s="75">
        <f>'K-Faktoren'!C34</f>
        <v>5</v>
      </c>
      <c r="F22" s="76">
        <f t="shared" si="0"/>
        <v>0</v>
      </c>
      <c r="H22" s="77" t="str">
        <f>'K-Faktoren'!A18</f>
        <v>11c</v>
      </c>
      <c r="I22" s="78"/>
      <c r="J22" s="78"/>
      <c r="K22" s="78"/>
      <c r="L22" s="78">
        <v>0</v>
      </c>
      <c r="M22" s="78">
        <v>10</v>
      </c>
      <c r="N22" s="77">
        <f>'K-Faktoren'!$C18</f>
        <v>9</v>
      </c>
      <c r="O22" s="77">
        <f t="shared" si="1"/>
        <v>0</v>
      </c>
      <c r="Q22" s="79" t="str">
        <f>'K-Faktoren'!A18</f>
        <v>11c</v>
      </c>
      <c r="R22" s="78"/>
      <c r="S22" s="78"/>
      <c r="T22" s="78"/>
      <c r="U22" s="78">
        <v>0</v>
      </c>
      <c r="V22" s="78">
        <v>10</v>
      </c>
      <c r="W22" s="79">
        <f>'K-Faktoren'!$C18</f>
        <v>9</v>
      </c>
      <c r="X22" s="79">
        <f t="shared" si="2"/>
        <v>0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0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0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0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0</v>
      </c>
      <c r="C27" s="103">
        <f>SUM(C10:C21)</f>
        <v>0</v>
      </c>
      <c r="D27" s="103">
        <f>SUM(D10:D21)</f>
        <v>0</v>
      </c>
      <c r="I27" s="103">
        <f>SUM(I10:I22)</f>
        <v>0</v>
      </c>
      <c r="J27" s="103">
        <f>SUM(J10:J22)</f>
        <v>0</v>
      </c>
      <c r="K27" s="103">
        <f>SUM(K10:K22)</f>
        <v>0</v>
      </c>
      <c r="L27" s="103">
        <f>SUM(L10:L22)</f>
        <v>0</v>
      </c>
      <c r="M27" s="103">
        <f>SUM(M10:M22)</f>
        <v>130</v>
      </c>
      <c r="R27" s="103">
        <f>SUM(R10:R22)</f>
        <v>0</v>
      </c>
      <c r="S27" s="103">
        <f>SUM(S10:S22)</f>
        <v>0</v>
      </c>
      <c r="T27" s="103">
        <f>SUM(T10:T22)</f>
        <v>0</v>
      </c>
      <c r="U27" s="103">
        <f>SUM(U10:U22)</f>
        <v>0</v>
      </c>
      <c r="V27" s="103">
        <f>SUM(V10:V22)</f>
        <v>130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34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8.57421875" style="0" customWidth="1"/>
    <col min="2" max="2" width="46.8515625" style="0" customWidth="1"/>
    <col min="3" max="3" width="9.00390625" style="0" customWidth="1"/>
  </cols>
  <sheetData>
    <row r="1" spans="1:3" ht="20.25" customHeight="1">
      <c r="A1" s="20" t="s">
        <v>38</v>
      </c>
      <c r="C1" s="20" t="str">
        <f>Startliste!D4</f>
        <v>F4C</v>
      </c>
    </row>
    <row r="2" ht="20.25" customHeight="1"/>
    <row r="3" ht="20.25" customHeight="1"/>
    <row r="4" ht="20.25" customHeight="1">
      <c r="A4" s="20" t="s">
        <v>39</v>
      </c>
    </row>
    <row r="5" spans="1:3" ht="20.25" customHeight="1">
      <c r="A5" t="s">
        <v>40</v>
      </c>
      <c r="B5" t="s">
        <v>41</v>
      </c>
      <c r="C5" t="s">
        <v>42</v>
      </c>
    </row>
    <row r="6" spans="1:3" ht="20.25" customHeight="1">
      <c r="A6" s="18" t="s">
        <v>43</v>
      </c>
      <c r="B6" s="18" t="s">
        <v>44</v>
      </c>
      <c r="C6" s="18">
        <v>11</v>
      </c>
    </row>
    <row r="7" spans="1:3" ht="20.25" customHeight="1">
      <c r="A7" s="18" t="s">
        <v>45</v>
      </c>
      <c r="B7" s="18" t="s">
        <v>46</v>
      </c>
      <c r="C7" s="18">
        <v>7</v>
      </c>
    </row>
    <row r="8" spans="1:3" ht="20.25" customHeight="1">
      <c r="A8" s="18" t="s">
        <v>47</v>
      </c>
      <c r="B8" s="18" t="s">
        <v>48</v>
      </c>
      <c r="C8" s="18">
        <v>7</v>
      </c>
    </row>
    <row r="9" spans="1:3" ht="20.25" customHeight="1">
      <c r="A9" s="18" t="s">
        <v>49</v>
      </c>
      <c r="B9" s="18" t="s">
        <v>50</v>
      </c>
      <c r="C9" s="18">
        <v>7</v>
      </c>
    </row>
    <row r="10" spans="1:3" ht="20.25" customHeight="1">
      <c r="A10" s="18" t="s">
        <v>51</v>
      </c>
      <c r="B10" s="18" t="s">
        <v>52</v>
      </c>
      <c r="C10" s="18">
        <v>7</v>
      </c>
    </row>
    <row r="11" spans="1:3" ht="20.25" customHeight="1">
      <c r="A11" s="18" t="s">
        <v>53</v>
      </c>
      <c r="B11" s="18" t="s">
        <v>54</v>
      </c>
      <c r="C11" s="18">
        <v>7</v>
      </c>
    </row>
    <row r="12" spans="1:3" ht="20.25" customHeight="1">
      <c r="A12" s="18" t="s">
        <v>55</v>
      </c>
      <c r="B12" s="18" t="s">
        <v>56</v>
      </c>
      <c r="C12" s="18">
        <v>7</v>
      </c>
    </row>
    <row r="13" spans="1:3" ht="20.25" customHeight="1">
      <c r="A13" s="18" t="s">
        <v>57</v>
      </c>
      <c r="B13" s="18" t="s">
        <v>58</v>
      </c>
      <c r="C13" s="18">
        <v>7</v>
      </c>
    </row>
    <row r="14" spans="1:3" ht="20.25" customHeight="1">
      <c r="A14" s="18" t="s">
        <v>59</v>
      </c>
      <c r="B14" s="18" t="s">
        <v>60</v>
      </c>
      <c r="C14" s="18">
        <v>7</v>
      </c>
    </row>
    <row r="15" spans="1:3" ht="20.25" customHeight="1">
      <c r="A15" s="18" t="s">
        <v>61</v>
      </c>
      <c r="B15" s="18" t="s">
        <v>62</v>
      </c>
      <c r="C15" s="18">
        <v>11</v>
      </c>
    </row>
    <row r="16" spans="1:3" ht="20.25" customHeight="1">
      <c r="A16" s="18" t="s">
        <v>63</v>
      </c>
      <c r="B16" s="18" t="s">
        <v>64</v>
      </c>
      <c r="C16" s="18">
        <v>4</v>
      </c>
    </row>
    <row r="17" spans="1:3" ht="20.25" customHeight="1">
      <c r="A17" s="18" t="s">
        <v>65</v>
      </c>
      <c r="B17" s="18" t="s">
        <v>66</v>
      </c>
      <c r="C17" s="18">
        <v>9</v>
      </c>
    </row>
    <row r="18" spans="1:3" ht="20.25" customHeight="1">
      <c r="A18" s="18" t="s">
        <v>67</v>
      </c>
      <c r="B18" s="18" t="s">
        <v>68</v>
      </c>
      <c r="C18" s="18">
        <v>9</v>
      </c>
    </row>
    <row r="19" spans="1:3" ht="20.25" customHeight="1">
      <c r="A19" s="41"/>
      <c r="B19" s="41"/>
      <c r="C19" s="41"/>
    </row>
    <row r="20" ht="20.25" customHeight="1">
      <c r="A20" s="20" t="s">
        <v>69</v>
      </c>
    </row>
    <row r="21" spans="1:3" ht="20.25" customHeight="1">
      <c r="A21" t="s">
        <v>70</v>
      </c>
      <c r="B21" t="s">
        <v>41</v>
      </c>
      <c r="C21" t="s">
        <v>42</v>
      </c>
    </row>
    <row r="22" spans="1:3" ht="20.25" customHeight="1">
      <c r="A22" s="18" t="s">
        <v>71</v>
      </c>
      <c r="B22" s="18" t="s">
        <v>72</v>
      </c>
      <c r="C22" s="18">
        <v>13</v>
      </c>
    </row>
    <row r="23" spans="1:3" ht="20.25" customHeight="1">
      <c r="A23" s="18" t="s">
        <v>73</v>
      </c>
      <c r="B23" s="18" t="s">
        <v>74</v>
      </c>
      <c r="C23" s="18">
        <v>13</v>
      </c>
    </row>
    <row r="24" spans="1:3" ht="20.25" customHeight="1">
      <c r="A24" s="18" t="s">
        <v>75</v>
      </c>
      <c r="B24" s="18" t="s">
        <v>76</v>
      </c>
      <c r="C24" s="18">
        <v>13</v>
      </c>
    </row>
    <row r="25" spans="1:3" ht="20.25" customHeight="1">
      <c r="A25" s="19" t="s">
        <v>77</v>
      </c>
      <c r="B25" s="18" t="s">
        <v>78</v>
      </c>
      <c r="C25" s="18">
        <v>3</v>
      </c>
    </row>
    <row r="26" spans="1:3" ht="20.25" customHeight="1">
      <c r="A26" s="19" t="s">
        <v>79</v>
      </c>
      <c r="B26" s="18" t="s">
        <v>80</v>
      </c>
      <c r="C26" s="18">
        <v>2</v>
      </c>
    </row>
    <row r="27" spans="1:3" ht="20.25" customHeight="1">
      <c r="A27" s="19" t="s">
        <v>81</v>
      </c>
      <c r="B27" s="18" t="s">
        <v>82</v>
      </c>
      <c r="C27" s="18">
        <v>8</v>
      </c>
    </row>
    <row r="28" spans="1:3" ht="20.25" customHeight="1">
      <c r="A28" s="19" t="s">
        <v>83</v>
      </c>
      <c r="B28" s="18" t="s">
        <v>84</v>
      </c>
      <c r="C28" s="18">
        <v>3</v>
      </c>
    </row>
    <row r="29" spans="1:3" ht="20.25" customHeight="1">
      <c r="A29" s="19" t="s">
        <v>85</v>
      </c>
      <c r="B29" s="18" t="s">
        <v>86</v>
      </c>
      <c r="C29" s="18">
        <v>7</v>
      </c>
    </row>
    <row r="30" spans="1:3" ht="20.25" customHeight="1">
      <c r="A30" s="19" t="s">
        <v>87</v>
      </c>
      <c r="B30" s="18" t="s">
        <v>88</v>
      </c>
      <c r="C30" s="18">
        <v>7</v>
      </c>
    </row>
    <row r="31" spans="1:3" ht="20.25" customHeight="1">
      <c r="A31" s="19" t="s">
        <v>89</v>
      </c>
      <c r="B31" s="18" t="s">
        <v>90</v>
      </c>
      <c r="C31" s="18">
        <v>12</v>
      </c>
    </row>
    <row r="32" spans="1:3" ht="20.25" customHeight="1">
      <c r="A32" s="19" t="s">
        <v>91</v>
      </c>
      <c r="B32" s="18" t="s">
        <v>92</v>
      </c>
      <c r="C32" s="18">
        <v>5</v>
      </c>
    </row>
    <row r="33" spans="1:3" ht="20.25" customHeight="1">
      <c r="A33" s="19" t="s">
        <v>93</v>
      </c>
      <c r="B33" s="18" t="s">
        <v>94</v>
      </c>
      <c r="C33" s="18">
        <v>9</v>
      </c>
    </row>
    <row r="34" spans="1:3" ht="20.25" customHeight="1">
      <c r="A34" s="19" t="s">
        <v>95</v>
      </c>
      <c r="B34" s="18" t="s">
        <v>96</v>
      </c>
      <c r="C34" s="18">
        <v>5</v>
      </c>
    </row>
    <row r="35" ht="20.25" customHeight="1"/>
    <row r="36" ht="20.25" customHeight="1"/>
    <row r="37" ht="20.25" customHeight="1"/>
    <row r="38" ht="20.25" customHeight="1"/>
    <row r="39" ht="20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G28"/>
  <sheetViews>
    <sheetView zoomScalePageLayoutView="0" workbookViewId="0" topLeftCell="A4">
      <selection activeCell="V23" sqref="V23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2118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1902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10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4020</v>
      </c>
      <c r="AF5" s="109"/>
      <c r="AG5" s="3"/>
    </row>
    <row r="6" spans="1:33" ht="20.25" customHeight="1">
      <c r="A6" s="53"/>
      <c r="B6" s="54"/>
      <c r="C6" s="55">
        <f>Startliste!A9</f>
        <v>23</v>
      </c>
      <c r="D6" s="54"/>
      <c r="E6" s="55" t="str">
        <f>Startliste!B9</f>
        <v>Schmid</v>
      </c>
      <c r="F6" s="56"/>
      <c r="G6" s="56"/>
      <c r="H6" s="56"/>
      <c r="I6" s="56"/>
      <c r="J6" s="54"/>
      <c r="K6" s="55" t="str">
        <f>Startliste!C9</f>
        <v>Rudolf</v>
      </c>
      <c r="L6" s="56"/>
      <c r="M6" s="56"/>
      <c r="N6" s="56"/>
      <c r="O6" s="56"/>
      <c r="P6" s="54"/>
      <c r="Q6" s="55" t="str">
        <f>Startliste!D9</f>
        <v>MG Thun</v>
      </c>
      <c r="R6" s="56"/>
      <c r="S6" s="56"/>
      <c r="T6" s="56"/>
      <c r="U6" s="56"/>
      <c r="V6" s="54"/>
      <c r="W6" s="55" t="str">
        <f>Startliste!E9</f>
        <v>SUI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>
        <v>7</v>
      </c>
      <c r="C10" s="74">
        <v>7</v>
      </c>
      <c r="D10" s="74">
        <v>7</v>
      </c>
      <c r="E10" s="75">
        <f>'K-Faktoren'!$C22</f>
        <v>13</v>
      </c>
      <c r="F10" s="76">
        <f aca="true" t="shared" si="0" ref="F10:F22">(B10+C10+D10)*E10</f>
        <v>273</v>
      </c>
      <c r="H10" s="77" t="str">
        <f>'K-Faktoren'!A6</f>
        <v>1</v>
      </c>
      <c r="I10" s="78">
        <v>5</v>
      </c>
      <c r="J10" s="78">
        <v>6.5</v>
      </c>
      <c r="K10" s="78">
        <v>6</v>
      </c>
      <c r="L10" s="78">
        <v>5</v>
      </c>
      <c r="M10" s="78">
        <v>5.5</v>
      </c>
      <c r="N10" s="77">
        <f>'K-Faktoren'!$C6</f>
        <v>11</v>
      </c>
      <c r="O10" s="77">
        <f aca="true" t="shared" si="1" ref="O10:O22">(I10+J10+K10+L10+M10-MIN(I10:M10)-MAX(I10:M10))*N10</f>
        <v>181.5</v>
      </c>
      <c r="Q10" s="79" t="str">
        <f>'K-Faktoren'!A6</f>
        <v>1</v>
      </c>
      <c r="R10" s="78">
        <v>7.5</v>
      </c>
      <c r="S10" s="78">
        <v>7.5</v>
      </c>
      <c r="T10" s="78">
        <v>6.5</v>
      </c>
      <c r="U10" s="78">
        <v>7</v>
      </c>
      <c r="V10" s="78">
        <v>6</v>
      </c>
      <c r="W10" s="79">
        <f>'K-Faktoren'!$C6</f>
        <v>11</v>
      </c>
      <c r="X10" s="79">
        <f aca="true" t="shared" si="2" ref="X10:X22">(R10+S10+T10+U10+V10-MIN(R10:V10)-MAX(R10:V10))*W10</f>
        <v>231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>
        <v>6.5</v>
      </c>
      <c r="C11" s="74">
        <v>6.5</v>
      </c>
      <c r="D11" s="74">
        <v>6.5</v>
      </c>
      <c r="E11" s="75">
        <f>'K-Faktoren'!$C23</f>
        <v>13</v>
      </c>
      <c r="F11" s="76">
        <f t="shared" si="0"/>
        <v>253.5</v>
      </c>
      <c r="H11" s="77" t="str">
        <f>'K-Faktoren'!A7</f>
        <v>2</v>
      </c>
      <c r="I11" s="78">
        <v>6</v>
      </c>
      <c r="J11" s="78">
        <v>7</v>
      </c>
      <c r="K11" s="78">
        <v>6.5</v>
      </c>
      <c r="L11" s="78">
        <v>6</v>
      </c>
      <c r="M11" s="78">
        <v>6</v>
      </c>
      <c r="N11" s="77">
        <f>'K-Faktoren'!$C7</f>
        <v>7</v>
      </c>
      <c r="O11" s="77">
        <f t="shared" si="1"/>
        <v>129.5</v>
      </c>
      <c r="Q11" s="79" t="str">
        <f>'K-Faktoren'!A7</f>
        <v>2</v>
      </c>
      <c r="R11" s="78">
        <v>7</v>
      </c>
      <c r="S11" s="78">
        <v>7</v>
      </c>
      <c r="T11" s="78">
        <v>6.5</v>
      </c>
      <c r="U11" s="78">
        <v>6.5</v>
      </c>
      <c r="V11" s="78">
        <v>6.5</v>
      </c>
      <c r="W11" s="79">
        <f>'K-Faktoren'!$C7</f>
        <v>7</v>
      </c>
      <c r="X11" s="79">
        <f t="shared" si="2"/>
        <v>140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>
        <v>8</v>
      </c>
      <c r="C12" s="74">
        <v>8</v>
      </c>
      <c r="D12" s="74">
        <v>8</v>
      </c>
      <c r="E12" s="75">
        <f>'K-Faktoren'!$C24</f>
        <v>13</v>
      </c>
      <c r="F12" s="76">
        <f t="shared" si="0"/>
        <v>312</v>
      </c>
      <c r="H12" s="77" t="str">
        <f>'K-Faktoren'!A8</f>
        <v>3</v>
      </c>
      <c r="I12" s="78">
        <v>6.5</v>
      </c>
      <c r="J12" s="78">
        <v>6.5</v>
      </c>
      <c r="K12" s="78">
        <v>6</v>
      </c>
      <c r="L12" s="78">
        <v>6.5</v>
      </c>
      <c r="M12" s="78">
        <v>6</v>
      </c>
      <c r="N12" s="77">
        <f>'K-Faktoren'!$C8</f>
        <v>7</v>
      </c>
      <c r="O12" s="77">
        <f t="shared" si="1"/>
        <v>133</v>
      </c>
      <c r="Q12" s="79" t="str">
        <f>'K-Faktoren'!A8</f>
        <v>3</v>
      </c>
      <c r="R12" s="78">
        <v>7</v>
      </c>
      <c r="S12" s="78">
        <v>6.5</v>
      </c>
      <c r="T12" s="78">
        <v>6</v>
      </c>
      <c r="U12" s="78">
        <v>5.5</v>
      </c>
      <c r="V12" s="78">
        <v>6.5</v>
      </c>
      <c r="W12" s="79">
        <f>'K-Faktoren'!$C8</f>
        <v>7</v>
      </c>
      <c r="X12" s="79">
        <f t="shared" si="2"/>
        <v>133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>
        <v>9</v>
      </c>
      <c r="C13" s="74">
        <v>9</v>
      </c>
      <c r="D13" s="74">
        <v>9</v>
      </c>
      <c r="E13" s="75">
        <f>'K-Faktoren'!$C25</f>
        <v>3</v>
      </c>
      <c r="F13" s="76">
        <f t="shared" si="0"/>
        <v>81</v>
      </c>
      <c r="H13" s="77" t="str">
        <f>'K-Faktoren'!A9</f>
        <v>4</v>
      </c>
      <c r="I13" s="78">
        <v>6</v>
      </c>
      <c r="J13" s="78">
        <v>6</v>
      </c>
      <c r="K13" s="78">
        <v>6.5</v>
      </c>
      <c r="L13" s="78">
        <v>6.5</v>
      </c>
      <c r="M13" s="78">
        <v>6.5</v>
      </c>
      <c r="N13" s="77">
        <f>'K-Faktoren'!$C9</f>
        <v>7</v>
      </c>
      <c r="O13" s="77">
        <f t="shared" si="1"/>
        <v>133</v>
      </c>
      <c r="Q13" s="79" t="str">
        <f>'K-Faktoren'!A9</f>
        <v>4</v>
      </c>
      <c r="R13" s="78">
        <v>4</v>
      </c>
      <c r="S13" s="78">
        <v>5</v>
      </c>
      <c r="T13" s="78">
        <v>5</v>
      </c>
      <c r="U13" s="78">
        <v>4.5</v>
      </c>
      <c r="V13" s="78">
        <v>5</v>
      </c>
      <c r="W13" s="79">
        <f>'K-Faktoren'!$C9</f>
        <v>7</v>
      </c>
      <c r="X13" s="79">
        <f t="shared" si="2"/>
        <v>101.5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>
        <v>7.5</v>
      </c>
      <c r="C14" s="74">
        <v>7.5</v>
      </c>
      <c r="D14" s="74">
        <v>7.5</v>
      </c>
      <c r="E14" s="75">
        <f>'K-Faktoren'!$C26</f>
        <v>2</v>
      </c>
      <c r="F14" s="76">
        <f t="shared" si="0"/>
        <v>45</v>
      </c>
      <c r="H14" s="77" t="str">
        <f>'K-Faktoren'!A10</f>
        <v>5</v>
      </c>
      <c r="I14" s="78">
        <v>6.5</v>
      </c>
      <c r="J14" s="78">
        <v>7</v>
      </c>
      <c r="K14" s="78">
        <v>7</v>
      </c>
      <c r="L14" s="78">
        <v>7</v>
      </c>
      <c r="M14" s="78">
        <v>6.5</v>
      </c>
      <c r="N14" s="77">
        <f>'K-Faktoren'!$C10</f>
        <v>7</v>
      </c>
      <c r="O14" s="77">
        <f t="shared" si="1"/>
        <v>143.5</v>
      </c>
      <c r="Q14" s="79" t="str">
        <f>'K-Faktoren'!A10</f>
        <v>5</v>
      </c>
      <c r="R14" s="78">
        <v>7</v>
      </c>
      <c r="S14" s="78">
        <v>7</v>
      </c>
      <c r="T14" s="78">
        <v>7.5</v>
      </c>
      <c r="U14" s="78">
        <v>7.5</v>
      </c>
      <c r="V14" s="78">
        <v>7</v>
      </c>
      <c r="W14" s="79">
        <f>'K-Faktoren'!$C10</f>
        <v>7</v>
      </c>
      <c r="X14" s="79">
        <f t="shared" si="2"/>
        <v>150.5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>
        <v>7.5</v>
      </c>
      <c r="C15" s="74">
        <v>7.5</v>
      </c>
      <c r="D15" s="74">
        <v>7.5</v>
      </c>
      <c r="E15" s="75">
        <f>'K-Faktoren'!$C27</f>
        <v>8</v>
      </c>
      <c r="F15" s="76">
        <f t="shared" si="0"/>
        <v>180</v>
      </c>
      <c r="H15" s="77" t="str">
        <f>'K-Faktoren'!A11</f>
        <v>6</v>
      </c>
      <c r="I15" s="78">
        <v>6.5</v>
      </c>
      <c r="J15" s="78">
        <v>6.5</v>
      </c>
      <c r="K15" s="78">
        <v>6.5</v>
      </c>
      <c r="L15" s="78">
        <v>6.5</v>
      </c>
      <c r="M15" s="78">
        <v>7</v>
      </c>
      <c r="N15" s="77">
        <f>'K-Faktoren'!$C11</f>
        <v>7</v>
      </c>
      <c r="O15" s="77">
        <f t="shared" si="1"/>
        <v>136.5</v>
      </c>
      <c r="Q15" s="79" t="str">
        <f>'K-Faktoren'!A11</f>
        <v>6</v>
      </c>
      <c r="R15" s="78">
        <v>6</v>
      </c>
      <c r="S15" s="78">
        <v>6</v>
      </c>
      <c r="T15" s="78">
        <v>6.5</v>
      </c>
      <c r="U15" s="78">
        <v>7</v>
      </c>
      <c r="V15" s="78">
        <v>6.5</v>
      </c>
      <c r="W15" s="79">
        <f>'K-Faktoren'!$C11</f>
        <v>7</v>
      </c>
      <c r="X15" s="79">
        <f t="shared" si="2"/>
        <v>133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>
        <v>6.5</v>
      </c>
      <c r="C16" s="74">
        <v>6.5</v>
      </c>
      <c r="D16" s="74">
        <v>6.5</v>
      </c>
      <c r="E16" s="75">
        <f>'K-Faktoren'!$C28</f>
        <v>3</v>
      </c>
      <c r="F16" s="76">
        <f t="shared" si="0"/>
        <v>58.5</v>
      </c>
      <c r="H16" s="77" t="str">
        <f>'K-Faktoren'!A12</f>
        <v>7</v>
      </c>
      <c r="I16" s="78">
        <v>6</v>
      </c>
      <c r="J16" s="78">
        <v>6</v>
      </c>
      <c r="K16" s="78">
        <v>6.5</v>
      </c>
      <c r="L16" s="78">
        <v>6</v>
      </c>
      <c r="M16" s="78">
        <v>6.5</v>
      </c>
      <c r="N16" s="77">
        <f>'K-Faktoren'!$C12</f>
        <v>7</v>
      </c>
      <c r="O16" s="77">
        <f t="shared" si="1"/>
        <v>129.5</v>
      </c>
      <c r="Q16" s="79" t="str">
        <f>'K-Faktoren'!A12</f>
        <v>7</v>
      </c>
      <c r="R16" s="78">
        <v>6</v>
      </c>
      <c r="S16" s="78">
        <v>6</v>
      </c>
      <c r="T16" s="78">
        <v>6</v>
      </c>
      <c r="U16" s="78">
        <v>6</v>
      </c>
      <c r="V16" s="78">
        <v>6.5</v>
      </c>
      <c r="W16" s="79">
        <f>'K-Faktoren'!$C12</f>
        <v>7</v>
      </c>
      <c r="X16" s="79">
        <f t="shared" si="2"/>
        <v>126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>
        <v>6.5</v>
      </c>
      <c r="C17" s="74">
        <v>6.5</v>
      </c>
      <c r="D17" s="74">
        <v>6.5</v>
      </c>
      <c r="E17" s="75">
        <f>'K-Faktoren'!$C29</f>
        <v>7</v>
      </c>
      <c r="F17" s="76">
        <f t="shared" si="0"/>
        <v>136.5</v>
      </c>
      <c r="H17" s="77" t="str">
        <f>'K-Faktoren'!A13</f>
        <v>8</v>
      </c>
      <c r="I17" s="78">
        <v>6</v>
      </c>
      <c r="J17" s="78">
        <v>6.5</v>
      </c>
      <c r="K17" s="78">
        <v>7</v>
      </c>
      <c r="L17" s="78">
        <v>6.5</v>
      </c>
      <c r="M17" s="78">
        <v>6</v>
      </c>
      <c r="N17" s="77">
        <f>'K-Faktoren'!$C13</f>
        <v>7</v>
      </c>
      <c r="O17" s="77">
        <f t="shared" si="1"/>
        <v>133</v>
      </c>
      <c r="Q17" s="79" t="str">
        <f>'K-Faktoren'!A13</f>
        <v>8</v>
      </c>
      <c r="R17" s="78">
        <v>6.5</v>
      </c>
      <c r="S17" s="78">
        <v>6</v>
      </c>
      <c r="T17" s="78">
        <v>6</v>
      </c>
      <c r="U17" s="78">
        <v>6</v>
      </c>
      <c r="V17" s="78">
        <v>6</v>
      </c>
      <c r="W17" s="79">
        <f>'K-Faktoren'!$C13</f>
        <v>7</v>
      </c>
      <c r="X17" s="79">
        <f t="shared" si="2"/>
        <v>126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>
        <v>6.5</v>
      </c>
      <c r="C18" s="74">
        <v>6.5</v>
      </c>
      <c r="D18" s="74">
        <v>6.5</v>
      </c>
      <c r="E18" s="75">
        <f>'K-Faktoren'!$C30</f>
        <v>7</v>
      </c>
      <c r="F18" s="76">
        <f t="shared" si="0"/>
        <v>136.5</v>
      </c>
      <c r="H18" s="77" t="str">
        <f>'K-Faktoren'!A14</f>
        <v>9</v>
      </c>
      <c r="I18" s="78">
        <v>6</v>
      </c>
      <c r="J18" s="78">
        <v>6</v>
      </c>
      <c r="K18" s="78">
        <v>6.5</v>
      </c>
      <c r="L18" s="78">
        <v>6.5</v>
      </c>
      <c r="M18" s="78">
        <v>6.5</v>
      </c>
      <c r="N18" s="77">
        <f>'K-Faktoren'!$C14</f>
        <v>7</v>
      </c>
      <c r="O18" s="77">
        <f t="shared" si="1"/>
        <v>133</v>
      </c>
      <c r="Q18" s="79" t="str">
        <f>'K-Faktoren'!A14</f>
        <v>9</v>
      </c>
      <c r="R18" s="78">
        <v>6</v>
      </c>
      <c r="S18" s="78">
        <v>6</v>
      </c>
      <c r="T18" s="78">
        <v>6.5</v>
      </c>
      <c r="U18" s="78">
        <v>6.5</v>
      </c>
      <c r="V18" s="78">
        <v>6.5</v>
      </c>
      <c r="W18" s="79">
        <f>'K-Faktoren'!$C14</f>
        <v>7</v>
      </c>
      <c r="X18" s="79">
        <f t="shared" si="2"/>
        <v>133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>
        <v>6.5</v>
      </c>
      <c r="C19" s="74">
        <v>6.5</v>
      </c>
      <c r="D19" s="74">
        <v>6.5</v>
      </c>
      <c r="E19" s="75">
        <f>'K-Faktoren'!$C31</f>
        <v>12</v>
      </c>
      <c r="F19" s="76">
        <f t="shared" si="0"/>
        <v>234</v>
      </c>
      <c r="H19" s="77" t="str">
        <f>'K-Faktoren'!A15</f>
        <v>10</v>
      </c>
      <c r="I19" s="78">
        <v>5</v>
      </c>
      <c r="J19" s="78">
        <v>5.5</v>
      </c>
      <c r="K19" s="78">
        <v>7</v>
      </c>
      <c r="L19" s="78">
        <v>5.5</v>
      </c>
      <c r="M19" s="78">
        <v>6</v>
      </c>
      <c r="N19" s="77">
        <f>'K-Faktoren'!$C15</f>
        <v>11</v>
      </c>
      <c r="O19" s="77">
        <f t="shared" si="1"/>
        <v>187</v>
      </c>
      <c r="Q19" s="79" t="str">
        <f>'K-Faktoren'!A15</f>
        <v>10</v>
      </c>
      <c r="R19" s="78">
        <v>6</v>
      </c>
      <c r="S19" s="78">
        <v>6.5</v>
      </c>
      <c r="T19" s="78">
        <v>6.5</v>
      </c>
      <c r="U19" s="78">
        <v>6.5</v>
      </c>
      <c r="V19" s="78">
        <v>6.5</v>
      </c>
      <c r="W19" s="79">
        <f>'K-Faktoren'!$C15</f>
        <v>11</v>
      </c>
      <c r="X19" s="79">
        <f t="shared" si="2"/>
        <v>214.5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>
        <v>9</v>
      </c>
      <c r="C20" s="74">
        <v>9</v>
      </c>
      <c r="D20" s="74">
        <v>9</v>
      </c>
      <c r="E20" s="75">
        <f>'K-Faktoren'!$C32</f>
        <v>5</v>
      </c>
      <c r="F20" s="76">
        <f t="shared" si="0"/>
        <v>135</v>
      </c>
      <c r="H20" s="77" t="str">
        <f>'K-Faktoren'!A16</f>
        <v>11a</v>
      </c>
      <c r="I20" s="78">
        <v>5</v>
      </c>
      <c r="J20" s="78">
        <v>5</v>
      </c>
      <c r="K20" s="78">
        <v>5</v>
      </c>
      <c r="L20" s="78">
        <v>5</v>
      </c>
      <c r="M20" s="78">
        <v>5</v>
      </c>
      <c r="N20" s="77">
        <f>'K-Faktoren'!$C16</f>
        <v>4</v>
      </c>
      <c r="O20" s="77">
        <f t="shared" si="1"/>
        <v>60</v>
      </c>
      <c r="Q20" s="79" t="str">
        <f>'K-Faktoren'!A16</f>
        <v>11a</v>
      </c>
      <c r="R20" s="78">
        <v>5</v>
      </c>
      <c r="S20" s="78">
        <v>5</v>
      </c>
      <c r="T20" s="78">
        <v>5</v>
      </c>
      <c r="U20" s="78">
        <v>5</v>
      </c>
      <c r="V20" s="78">
        <v>5</v>
      </c>
      <c r="W20" s="79">
        <f>'K-Faktoren'!$C16</f>
        <v>4</v>
      </c>
      <c r="X20" s="79">
        <f t="shared" si="2"/>
        <v>60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>
        <v>6.5</v>
      </c>
      <c r="C21" s="74">
        <v>6.5</v>
      </c>
      <c r="D21" s="74">
        <v>6.5</v>
      </c>
      <c r="E21" s="75">
        <f>'K-Faktoren'!$C33</f>
        <v>9</v>
      </c>
      <c r="F21" s="76">
        <f t="shared" si="0"/>
        <v>175.5</v>
      </c>
      <c r="H21" s="77" t="str">
        <f>'K-Faktoren'!A17</f>
        <v>11b</v>
      </c>
      <c r="I21" s="78">
        <v>7.5</v>
      </c>
      <c r="J21" s="78">
        <v>6</v>
      </c>
      <c r="K21" s="78">
        <v>7.5</v>
      </c>
      <c r="L21" s="78">
        <v>7.5</v>
      </c>
      <c r="M21" s="78">
        <v>7</v>
      </c>
      <c r="N21" s="77">
        <f>'K-Faktoren'!$C17</f>
        <v>9</v>
      </c>
      <c r="O21" s="77">
        <f t="shared" si="1"/>
        <v>198</v>
      </c>
      <c r="Q21" s="79" t="str">
        <f>'K-Faktoren'!A17</f>
        <v>11b</v>
      </c>
      <c r="R21" s="78">
        <v>8</v>
      </c>
      <c r="S21" s="78">
        <v>8</v>
      </c>
      <c r="T21" s="78">
        <v>7.5</v>
      </c>
      <c r="U21" s="78">
        <v>7.5</v>
      </c>
      <c r="V21" s="78">
        <v>7.5</v>
      </c>
      <c r="W21" s="79">
        <f>'K-Faktoren'!$C17</f>
        <v>9</v>
      </c>
      <c r="X21" s="79">
        <f t="shared" si="2"/>
        <v>207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>
        <v>6.5</v>
      </c>
      <c r="C22" s="74">
        <v>6.5</v>
      </c>
      <c r="D22" s="74">
        <v>6.5</v>
      </c>
      <c r="E22" s="75">
        <f>'K-Faktoren'!C34</f>
        <v>5</v>
      </c>
      <c r="F22" s="76">
        <f t="shared" si="0"/>
        <v>97.5</v>
      </c>
      <c r="H22" s="77" t="str">
        <f>'K-Faktoren'!A18</f>
        <v>11c</v>
      </c>
      <c r="I22" s="78">
        <v>6.5</v>
      </c>
      <c r="J22" s="78">
        <v>6</v>
      </c>
      <c r="K22" s="78">
        <v>6.5</v>
      </c>
      <c r="L22" s="78">
        <v>6.5</v>
      </c>
      <c r="M22" s="78">
        <v>6</v>
      </c>
      <c r="N22" s="77">
        <f>'K-Faktoren'!$C18</f>
        <v>9</v>
      </c>
      <c r="O22" s="77">
        <f t="shared" si="1"/>
        <v>171</v>
      </c>
      <c r="Q22" s="79" t="str">
        <f>'K-Faktoren'!A18</f>
        <v>11c</v>
      </c>
      <c r="R22" s="78">
        <v>7.2</v>
      </c>
      <c r="S22" s="78">
        <v>7</v>
      </c>
      <c r="T22" s="78">
        <v>6.5</v>
      </c>
      <c r="U22" s="78">
        <v>6.5</v>
      </c>
      <c r="V22" s="78">
        <v>6.5</v>
      </c>
      <c r="W22" s="79">
        <f>'K-Faktoren'!$C18</f>
        <v>9</v>
      </c>
      <c r="X22" s="79">
        <f t="shared" si="2"/>
        <v>180.00000000000003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2118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1868.5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1935.5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87</v>
      </c>
      <c r="C27" s="103">
        <f>SUM(C10:C21)</f>
        <v>87</v>
      </c>
      <c r="D27" s="103">
        <f>SUM(D10:D21)</f>
        <v>87</v>
      </c>
      <c r="I27" s="103">
        <f>SUM(I10:I22)</f>
        <v>78.5</v>
      </c>
      <c r="J27" s="103">
        <f>SUM(J10:J22)</f>
        <v>80.5</v>
      </c>
      <c r="K27" s="103">
        <f>SUM(K10:K22)</f>
        <v>84.5</v>
      </c>
      <c r="L27" s="103">
        <f>SUM(L10:L22)</f>
        <v>81</v>
      </c>
      <c r="M27" s="103">
        <f>SUM(M10:M22)</f>
        <v>80.5</v>
      </c>
      <c r="R27" s="103">
        <f>SUM(R10:R22)</f>
        <v>83.2</v>
      </c>
      <c r="S27" s="103">
        <f>SUM(S10:S22)</f>
        <v>83.5</v>
      </c>
      <c r="T27" s="103">
        <f>SUM(T10:T22)</f>
        <v>82</v>
      </c>
      <c r="U27" s="103">
        <f>SUM(U10:U22)</f>
        <v>82</v>
      </c>
      <c r="V27" s="103">
        <f>SUM(V10:V22)</f>
        <v>82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AA26">
    <cfRule type="cellIs" priority="1" dxfId="0" operator="notEqual" stopIfTrue="1">
      <formula>$AA$28</formula>
    </cfRule>
  </conditionalFormatting>
  <conditionalFormatting sqref="AB26">
    <cfRule type="cellIs" priority="2" dxfId="0" operator="notEqual" stopIfTrue="1">
      <formula>$AB$28</formula>
    </cfRule>
  </conditionalFormatting>
  <conditionalFormatting sqref="AC26">
    <cfRule type="cellIs" priority="3" dxfId="0" operator="notEqual" stopIfTrue="1">
      <formula>$AC$28</formula>
    </cfRule>
  </conditionalFormatting>
  <conditionalFormatting sqref="AD26">
    <cfRule type="cellIs" priority="4" dxfId="0" operator="notEqual" stopIfTrue="1">
      <formula>$AD$28</formula>
    </cfRule>
  </conditionalFormatting>
  <conditionalFormatting sqref="AE26">
    <cfRule type="cellIs" priority="5" dxfId="0" operator="notEqual" stopIfTrue="1">
      <formula>$AE$28</formula>
    </cfRule>
  </conditionalFormatting>
  <conditionalFormatting sqref="R26">
    <cfRule type="cellIs" priority="6" dxfId="0" operator="notEqual" stopIfTrue="1">
      <formula>$R$28</formula>
    </cfRule>
  </conditionalFormatting>
  <conditionalFormatting sqref="S26">
    <cfRule type="cellIs" priority="7" dxfId="0" operator="notEqual" stopIfTrue="1">
      <formula>$S$28</formula>
    </cfRule>
  </conditionalFormatting>
  <conditionalFormatting sqref="T26">
    <cfRule type="cellIs" priority="8" dxfId="0" operator="notEqual" stopIfTrue="1">
      <formula>$T$28</formula>
    </cfRule>
  </conditionalFormatting>
  <conditionalFormatting sqref="U26">
    <cfRule type="cellIs" priority="9" dxfId="0" operator="notEqual" stopIfTrue="1">
      <formula>$U$28</formula>
    </cfRule>
  </conditionalFormatting>
  <conditionalFormatting sqref="V26">
    <cfRule type="cellIs" priority="10" dxfId="0" operator="notEqual" stopIfTrue="1">
      <formula>$V$28</formula>
    </cfRule>
  </conditionalFormatting>
  <conditionalFormatting sqref="I26">
    <cfRule type="cellIs" priority="11" dxfId="0" operator="notEqual" stopIfTrue="1">
      <formula>$I$28</formula>
    </cfRule>
  </conditionalFormatting>
  <conditionalFormatting sqref="J26">
    <cfRule type="cellIs" priority="12" dxfId="0" operator="notEqual" stopIfTrue="1">
      <formula>$J$28</formula>
    </cfRule>
  </conditionalFormatting>
  <conditionalFormatting sqref="K26">
    <cfRule type="cellIs" priority="13" dxfId="0" operator="notEqual" stopIfTrue="1">
      <formula>$K$28</formula>
    </cfRule>
  </conditionalFormatting>
  <conditionalFormatting sqref="L26">
    <cfRule type="cellIs" priority="14" dxfId="0" operator="notEqual" stopIfTrue="1">
      <formula>$L$28</formula>
    </cfRule>
  </conditionalFormatting>
  <conditionalFormatting sqref="M26">
    <cfRule type="cellIs" priority="15" dxfId="0" operator="notEqual" stopIfTrue="1">
      <formula>$M$28</formula>
    </cfRule>
  </conditionalFormatting>
  <conditionalFormatting sqref="B26">
    <cfRule type="cellIs" priority="16" dxfId="0" operator="notEqual" stopIfTrue="1">
      <formula>$B$28</formula>
    </cfRule>
  </conditionalFormatting>
  <conditionalFormatting sqref="C26">
    <cfRule type="cellIs" priority="17" dxfId="0" operator="notEqual" stopIfTrue="1">
      <formula>$C$28</formula>
    </cfRule>
  </conditionalFormatting>
  <conditionalFormatting sqref="D26">
    <cfRule type="cellIs" priority="18" dxfId="0" operator="notEqual" stopIfTrue="1">
      <formula>$D$28</formula>
    </cfRule>
  </conditionalFormatting>
  <conditionalFormatting sqref="O23 X23 AG23">
    <cfRule type="cellIs" priority="19" dxfId="18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1">
    <pageSetUpPr fitToPage="1"/>
  </sheetPr>
  <dimension ref="A1:AG28"/>
  <sheetViews>
    <sheetView zoomScalePageLayoutView="0" workbookViewId="0" topLeftCell="A3">
      <selection activeCell="V23" sqref="V23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2035.5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2243.25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11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4278.75</v>
      </c>
      <c r="AF5" s="109"/>
      <c r="AG5" s="3"/>
    </row>
    <row r="6" spans="1:33" ht="20.25" customHeight="1">
      <c r="A6" s="53"/>
      <c r="B6" s="54"/>
      <c r="C6" s="55">
        <f>Startliste!A10</f>
        <v>24</v>
      </c>
      <c r="D6" s="54"/>
      <c r="E6" s="55" t="str">
        <f>Startliste!B10</f>
        <v>Riedweg</v>
      </c>
      <c r="F6" s="56"/>
      <c r="G6" s="56"/>
      <c r="H6" s="56"/>
      <c r="I6" s="56"/>
      <c r="J6" s="54"/>
      <c r="K6" s="55" t="str">
        <f>Startliste!C10</f>
        <v>Daniel</v>
      </c>
      <c r="L6" s="56"/>
      <c r="M6" s="56"/>
      <c r="N6" s="56"/>
      <c r="O6" s="56"/>
      <c r="P6" s="54"/>
      <c r="Q6" s="55" t="str">
        <f>Startliste!D10</f>
        <v>MG Dübendorf</v>
      </c>
      <c r="R6" s="56"/>
      <c r="S6" s="56"/>
      <c r="T6" s="56"/>
      <c r="U6" s="56"/>
      <c r="V6" s="54"/>
      <c r="W6" s="55" t="str">
        <f>Startliste!E10</f>
        <v>SUI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>
        <v>6</v>
      </c>
      <c r="C10" s="74">
        <v>6</v>
      </c>
      <c r="D10" s="74">
        <v>6</v>
      </c>
      <c r="E10" s="75">
        <f>'K-Faktoren'!$C22</f>
        <v>13</v>
      </c>
      <c r="F10" s="76">
        <f aca="true" t="shared" si="0" ref="F10:F22">(B10+C10+D10)*E10</f>
        <v>234</v>
      </c>
      <c r="H10" s="77" t="str">
        <f>'K-Faktoren'!A6</f>
        <v>1</v>
      </c>
      <c r="I10" s="78">
        <v>7.5</v>
      </c>
      <c r="J10" s="78">
        <v>8</v>
      </c>
      <c r="K10" s="78">
        <v>7</v>
      </c>
      <c r="L10" s="78">
        <v>7.5</v>
      </c>
      <c r="M10" s="78">
        <v>7.5</v>
      </c>
      <c r="N10" s="77">
        <f>'K-Faktoren'!$C6</f>
        <v>11</v>
      </c>
      <c r="O10" s="77">
        <f aca="true" t="shared" si="1" ref="O10:O22">(I10+J10+K10+L10+M10-MIN(I10:M10)-MAX(I10:M10))*N10</f>
        <v>247.5</v>
      </c>
      <c r="Q10" s="79" t="str">
        <f>'K-Faktoren'!A6</f>
        <v>1</v>
      </c>
      <c r="R10" s="78">
        <v>7</v>
      </c>
      <c r="S10" s="78">
        <v>7</v>
      </c>
      <c r="T10" s="78">
        <v>8</v>
      </c>
      <c r="U10" s="78">
        <v>7.5</v>
      </c>
      <c r="V10" s="78">
        <v>7</v>
      </c>
      <c r="W10" s="79">
        <f>'K-Faktoren'!$C6</f>
        <v>11</v>
      </c>
      <c r="X10" s="79">
        <f aca="true" t="shared" si="2" ref="X10:X22">(R10+S10+T10+U10+V10-MIN(R10:V10)-MAX(R10:V10))*W10</f>
        <v>236.5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>
        <v>6.5</v>
      </c>
      <c r="C11" s="74">
        <v>6.5</v>
      </c>
      <c r="D11" s="74">
        <v>6.5</v>
      </c>
      <c r="E11" s="75">
        <f>'K-Faktoren'!$C23</f>
        <v>13</v>
      </c>
      <c r="F11" s="76">
        <f t="shared" si="0"/>
        <v>253.5</v>
      </c>
      <c r="H11" s="77" t="str">
        <f>'K-Faktoren'!A7</f>
        <v>2</v>
      </c>
      <c r="I11" s="78">
        <v>7.5</v>
      </c>
      <c r="J11" s="78">
        <v>7.5</v>
      </c>
      <c r="K11" s="78">
        <v>7.5</v>
      </c>
      <c r="L11" s="78">
        <v>7</v>
      </c>
      <c r="M11" s="78">
        <v>7</v>
      </c>
      <c r="N11" s="77">
        <f>'K-Faktoren'!$C7</f>
        <v>7</v>
      </c>
      <c r="O11" s="77">
        <f t="shared" si="1"/>
        <v>154</v>
      </c>
      <c r="Q11" s="79" t="str">
        <f>'K-Faktoren'!A7</f>
        <v>2</v>
      </c>
      <c r="R11" s="78">
        <v>7.5</v>
      </c>
      <c r="S11" s="78">
        <v>7.5</v>
      </c>
      <c r="T11" s="78">
        <v>8.5</v>
      </c>
      <c r="U11" s="78">
        <v>8</v>
      </c>
      <c r="V11" s="78">
        <v>7.5</v>
      </c>
      <c r="W11" s="79">
        <f>'K-Faktoren'!$C7</f>
        <v>7</v>
      </c>
      <c r="X11" s="79">
        <f t="shared" si="2"/>
        <v>161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>
        <v>7.5</v>
      </c>
      <c r="C12" s="74">
        <v>7.5</v>
      </c>
      <c r="D12" s="74">
        <v>7.5</v>
      </c>
      <c r="E12" s="75">
        <f>'K-Faktoren'!$C24</f>
        <v>13</v>
      </c>
      <c r="F12" s="76">
        <f t="shared" si="0"/>
        <v>292.5</v>
      </c>
      <c r="H12" s="77" t="str">
        <f>'K-Faktoren'!A8</f>
        <v>3</v>
      </c>
      <c r="I12" s="78">
        <v>8</v>
      </c>
      <c r="J12" s="78">
        <v>7</v>
      </c>
      <c r="K12" s="78">
        <v>7.5</v>
      </c>
      <c r="L12" s="78">
        <v>7.5</v>
      </c>
      <c r="M12" s="78">
        <v>7</v>
      </c>
      <c r="N12" s="77">
        <f>'K-Faktoren'!$C8</f>
        <v>7</v>
      </c>
      <c r="O12" s="77">
        <f t="shared" si="1"/>
        <v>154</v>
      </c>
      <c r="Q12" s="79" t="str">
        <f>'K-Faktoren'!A8</f>
        <v>3</v>
      </c>
      <c r="R12" s="78">
        <v>7</v>
      </c>
      <c r="S12" s="78">
        <v>7</v>
      </c>
      <c r="T12" s="78">
        <v>8</v>
      </c>
      <c r="U12" s="78">
        <v>8</v>
      </c>
      <c r="V12" s="78">
        <v>7</v>
      </c>
      <c r="W12" s="79">
        <f>'K-Faktoren'!$C8</f>
        <v>7</v>
      </c>
      <c r="X12" s="79">
        <f t="shared" si="2"/>
        <v>154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>
        <v>9.5</v>
      </c>
      <c r="C13" s="74">
        <v>9.5</v>
      </c>
      <c r="D13" s="74">
        <v>9.5</v>
      </c>
      <c r="E13" s="75">
        <f>'K-Faktoren'!$C25</f>
        <v>3</v>
      </c>
      <c r="F13" s="76">
        <f t="shared" si="0"/>
        <v>85.5</v>
      </c>
      <c r="H13" s="77" t="str">
        <f>'K-Faktoren'!A9</f>
        <v>4</v>
      </c>
      <c r="I13" s="78">
        <v>7.5</v>
      </c>
      <c r="J13" s="78">
        <v>7.5</v>
      </c>
      <c r="K13" s="78">
        <v>7</v>
      </c>
      <c r="L13" s="78">
        <v>6.5</v>
      </c>
      <c r="M13" s="78">
        <v>7</v>
      </c>
      <c r="N13" s="77">
        <f>'K-Faktoren'!$C9</f>
        <v>7</v>
      </c>
      <c r="O13" s="77">
        <f t="shared" si="1"/>
        <v>150.5</v>
      </c>
      <c r="Q13" s="79" t="str">
        <f>'K-Faktoren'!A9</f>
        <v>4</v>
      </c>
      <c r="R13" s="78">
        <v>6.5</v>
      </c>
      <c r="S13" s="78">
        <v>7</v>
      </c>
      <c r="T13" s="78">
        <v>8</v>
      </c>
      <c r="U13" s="78">
        <v>8</v>
      </c>
      <c r="V13" s="78">
        <v>7.5</v>
      </c>
      <c r="W13" s="79">
        <f>'K-Faktoren'!$C9</f>
        <v>7</v>
      </c>
      <c r="X13" s="79">
        <f t="shared" si="2"/>
        <v>157.5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>
        <v>7.5</v>
      </c>
      <c r="C14" s="74">
        <v>7.5</v>
      </c>
      <c r="D14" s="74">
        <v>7.5</v>
      </c>
      <c r="E14" s="75">
        <f>'K-Faktoren'!$C26</f>
        <v>2</v>
      </c>
      <c r="F14" s="76">
        <f t="shared" si="0"/>
        <v>45</v>
      </c>
      <c r="H14" s="77" t="str">
        <f>'K-Faktoren'!A10</f>
        <v>5</v>
      </c>
      <c r="I14" s="78">
        <v>7.5</v>
      </c>
      <c r="J14" s="78">
        <v>7.5</v>
      </c>
      <c r="K14" s="78">
        <v>7</v>
      </c>
      <c r="L14" s="78">
        <v>7</v>
      </c>
      <c r="M14" s="78">
        <v>7</v>
      </c>
      <c r="N14" s="77">
        <f>'K-Faktoren'!$C10</f>
        <v>7</v>
      </c>
      <c r="O14" s="77">
        <f t="shared" si="1"/>
        <v>150.5</v>
      </c>
      <c r="Q14" s="79" t="str">
        <f>'K-Faktoren'!A10</f>
        <v>5</v>
      </c>
      <c r="R14" s="78">
        <v>7</v>
      </c>
      <c r="S14" s="78">
        <v>7.5</v>
      </c>
      <c r="T14" s="78">
        <v>8</v>
      </c>
      <c r="U14" s="78">
        <v>8</v>
      </c>
      <c r="V14" s="78">
        <v>7</v>
      </c>
      <c r="W14" s="79">
        <f>'K-Faktoren'!$C10</f>
        <v>7</v>
      </c>
      <c r="X14" s="79">
        <f t="shared" si="2"/>
        <v>157.5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>
        <v>6</v>
      </c>
      <c r="C15" s="74">
        <v>6</v>
      </c>
      <c r="D15" s="74">
        <v>6</v>
      </c>
      <c r="E15" s="75">
        <f>'K-Faktoren'!$C27</f>
        <v>8</v>
      </c>
      <c r="F15" s="76">
        <f t="shared" si="0"/>
        <v>144</v>
      </c>
      <c r="H15" s="77" t="str">
        <f>'K-Faktoren'!A11</f>
        <v>6</v>
      </c>
      <c r="I15" s="78">
        <v>8</v>
      </c>
      <c r="J15" s="78">
        <v>8</v>
      </c>
      <c r="K15" s="78">
        <v>7</v>
      </c>
      <c r="L15" s="78">
        <v>7.5</v>
      </c>
      <c r="M15" s="78">
        <v>7.5</v>
      </c>
      <c r="N15" s="77">
        <f>'K-Faktoren'!$C11</f>
        <v>7</v>
      </c>
      <c r="O15" s="77">
        <f t="shared" si="1"/>
        <v>161</v>
      </c>
      <c r="Q15" s="79" t="str">
        <f>'K-Faktoren'!A11</f>
        <v>6</v>
      </c>
      <c r="R15" s="78">
        <v>8</v>
      </c>
      <c r="S15" s="78">
        <v>8</v>
      </c>
      <c r="T15" s="78">
        <v>8</v>
      </c>
      <c r="U15" s="78">
        <v>8</v>
      </c>
      <c r="V15" s="78">
        <v>7.5</v>
      </c>
      <c r="W15" s="79">
        <f>'K-Faktoren'!$C11</f>
        <v>7</v>
      </c>
      <c r="X15" s="79">
        <f t="shared" si="2"/>
        <v>168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>
        <v>7.5</v>
      </c>
      <c r="C16" s="74">
        <v>7.5</v>
      </c>
      <c r="D16" s="74">
        <v>7.5</v>
      </c>
      <c r="E16" s="75">
        <f>'K-Faktoren'!$C28</f>
        <v>3</v>
      </c>
      <c r="F16" s="76">
        <f t="shared" si="0"/>
        <v>67.5</v>
      </c>
      <c r="H16" s="77" t="str">
        <f>'K-Faktoren'!A12</f>
        <v>7</v>
      </c>
      <c r="I16" s="78">
        <v>7.5</v>
      </c>
      <c r="J16" s="78">
        <v>7.5</v>
      </c>
      <c r="K16" s="78">
        <v>7</v>
      </c>
      <c r="L16" s="78">
        <v>7</v>
      </c>
      <c r="M16" s="78">
        <v>7</v>
      </c>
      <c r="N16" s="77">
        <f>'K-Faktoren'!$C12</f>
        <v>7</v>
      </c>
      <c r="O16" s="77">
        <f t="shared" si="1"/>
        <v>150.5</v>
      </c>
      <c r="Q16" s="79" t="str">
        <f>'K-Faktoren'!A12</f>
        <v>7</v>
      </c>
      <c r="R16" s="78">
        <v>7.5</v>
      </c>
      <c r="S16" s="78">
        <v>7.5</v>
      </c>
      <c r="T16" s="78">
        <v>8</v>
      </c>
      <c r="U16" s="78">
        <v>8</v>
      </c>
      <c r="V16" s="78">
        <v>7</v>
      </c>
      <c r="W16" s="79">
        <f>'K-Faktoren'!$C12</f>
        <v>7</v>
      </c>
      <c r="X16" s="79">
        <f t="shared" si="2"/>
        <v>161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>
        <v>6.5</v>
      </c>
      <c r="C17" s="74">
        <v>6.5</v>
      </c>
      <c r="D17" s="74">
        <v>6.5</v>
      </c>
      <c r="E17" s="75">
        <f>'K-Faktoren'!$C29</f>
        <v>7</v>
      </c>
      <c r="F17" s="76">
        <f t="shared" si="0"/>
        <v>136.5</v>
      </c>
      <c r="H17" s="77" t="str">
        <f>'K-Faktoren'!A13</f>
        <v>8</v>
      </c>
      <c r="I17" s="78">
        <v>8</v>
      </c>
      <c r="J17" s="78">
        <v>7.5</v>
      </c>
      <c r="K17" s="78">
        <v>7.5</v>
      </c>
      <c r="L17" s="78">
        <v>7.5</v>
      </c>
      <c r="M17" s="78">
        <v>7.5</v>
      </c>
      <c r="N17" s="77">
        <f>'K-Faktoren'!$C13</f>
        <v>7</v>
      </c>
      <c r="O17" s="77">
        <f t="shared" si="1"/>
        <v>157.5</v>
      </c>
      <c r="Q17" s="79" t="str">
        <f>'K-Faktoren'!A13</f>
        <v>8</v>
      </c>
      <c r="R17" s="78">
        <v>7.5</v>
      </c>
      <c r="S17" s="78">
        <v>7.5</v>
      </c>
      <c r="T17" s="78">
        <v>8</v>
      </c>
      <c r="U17" s="78">
        <v>8.5</v>
      </c>
      <c r="V17" s="78">
        <v>7.5</v>
      </c>
      <c r="W17" s="79">
        <f>'K-Faktoren'!$C13</f>
        <v>7</v>
      </c>
      <c r="X17" s="79">
        <f t="shared" si="2"/>
        <v>161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>
        <v>7</v>
      </c>
      <c r="C18" s="74">
        <v>7</v>
      </c>
      <c r="D18" s="74">
        <v>7</v>
      </c>
      <c r="E18" s="75">
        <f>'K-Faktoren'!$C30</f>
        <v>7</v>
      </c>
      <c r="F18" s="76">
        <f t="shared" si="0"/>
        <v>147</v>
      </c>
      <c r="H18" s="77" t="str">
        <f>'K-Faktoren'!A14</f>
        <v>9</v>
      </c>
      <c r="I18" s="78">
        <v>7.5</v>
      </c>
      <c r="J18" s="78">
        <v>7.5</v>
      </c>
      <c r="K18" s="78">
        <v>7</v>
      </c>
      <c r="L18" s="78">
        <v>7</v>
      </c>
      <c r="M18" s="78">
        <v>7</v>
      </c>
      <c r="N18" s="77">
        <f>'K-Faktoren'!$C14</f>
        <v>7</v>
      </c>
      <c r="O18" s="77">
        <f t="shared" si="1"/>
        <v>150.5</v>
      </c>
      <c r="Q18" s="79" t="str">
        <f>'K-Faktoren'!A14</f>
        <v>9</v>
      </c>
      <c r="R18" s="78">
        <v>7.5</v>
      </c>
      <c r="S18" s="78">
        <v>7.5</v>
      </c>
      <c r="T18" s="78">
        <v>8</v>
      </c>
      <c r="U18" s="78">
        <v>8</v>
      </c>
      <c r="V18" s="78">
        <v>7</v>
      </c>
      <c r="W18" s="79">
        <f>'K-Faktoren'!$C14</f>
        <v>7</v>
      </c>
      <c r="X18" s="79">
        <f t="shared" si="2"/>
        <v>161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>
        <v>6</v>
      </c>
      <c r="C19" s="74">
        <v>6</v>
      </c>
      <c r="D19" s="74">
        <v>6</v>
      </c>
      <c r="E19" s="75">
        <f>'K-Faktoren'!$C31</f>
        <v>12</v>
      </c>
      <c r="F19" s="76">
        <f t="shared" si="0"/>
        <v>216</v>
      </c>
      <c r="H19" s="77" t="str">
        <f>'K-Faktoren'!A15</f>
        <v>10</v>
      </c>
      <c r="I19" s="78">
        <v>7.5</v>
      </c>
      <c r="J19" s="78">
        <v>7.5</v>
      </c>
      <c r="K19" s="78">
        <v>7</v>
      </c>
      <c r="L19" s="78">
        <v>7.5</v>
      </c>
      <c r="M19" s="78">
        <v>7.5</v>
      </c>
      <c r="N19" s="77">
        <f>'K-Faktoren'!$C15</f>
        <v>11</v>
      </c>
      <c r="O19" s="77">
        <f t="shared" si="1"/>
        <v>247.5</v>
      </c>
      <c r="Q19" s="79" t="str">
        <f>'K-Faktoren'!A15</f>
        <v>10</v>
      </c>
      <c r="R19" s="78">
        <v>7.5</v>
      </c>
      <c r="S19" s="78">
        <v>7.5</v>
      </c>
      <c r="T19" s="78">
        <v>8</v>
      </c>
      <c r="U19" s="78">
        <v>8</v>
      </c>
      <c r="V19" s="78">
        <v>7.5</v>
      </c>
      <c r="W19" s="79">
        <f>'K-Faktoren'!$C15</f>
        <v>11</v>
      </c>
      <c r="X19" s="79">
        <f t="shared" si="2"/>
        <v>253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>
        <v>8.5</v>
      </c>
      <c r="C20" s="74">
        <v>8.5</v>
      </c>
      <c r="D20" s="74">
        <v>8.5</v>
      </c>
      <c r="E20" s="75">
        <f>'K-Faktoren'!$C32</f>
        <v>5</v>
      </c>
      <c r="F20" s="76">
        <f t="shared" si="0"/>
        <v>127.5</v>
      </c>
      <c r="H20" s="77" t="str">
        <f>'K-Faktoren'!A16</f>
        <v>11a</v>
      </c>
      <c r="I20" s="78">
        <v>7</v>
      </c>
      <c r="J20" s="78">
        <v>7</v>
      </c>
      <c r="K20" s="78">
        <v>7</v>
      </c>
      <c r="L20" s="78">
        <v>7</v>
      </c>
      <c r="M20" s="78">
        <v>6.5</v>
      </c>
      <c r="N20" s="77">
        <f>'K-Faktoren'!$C16</f>
        <v>4</v>
      </c>
      <c r="O20" s="77">
        <f t="shared" si="1"/>
        <v>84</v>
      </c>
      <c r="Q20" s="79" t="str">
        <f>'K-Faktoren'!A16</f>
        <v>11a</v>
      </c>
      <c r="R20" s="78">
        <v>8</v>
      </c>
      <c r="S20" s="78">
        <v>8</v>
      </c>
      <c r="T20" s="78">
        <v>7.5</v>
      </c>
      <c r="U20" s="78">
        <v>7.5</v>
      </c>
      <c r="V20" s="78">
        <v>8</v>
      </c>
      <c r="W20" s="79">
        <f>'K-Faktoren'!$C16</f>
        <v>4</v>
      </c>
      <c r="X20" s="79">
        <f t="shared" si="2"/>
        <v>94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>
        <v>7</v>
      </c>
      <c r="C21" s="74">
        <v>7</v>
      </c>
      <c r="D21" s="74">
        <v>7</v>
      </c>
      <c r="E21" s="75">
        <f>'K-Faktoren'!$C33</f>
        <v>9</v>
      </c>
      <c r="F21" s="76">
        <f t="shared" si="0"/>
        <v>189</v>
      </c>
      <c r="H21" s="77" t="str">
        <f>'K-Faktoren'!A17</f>
        <v>11b</v>
      </c>
      <c r="I21" s="78">
        <v>7</v>
      </c>
      <c r="J21" s="78">
        <v>8.5</v>
      </c>
      <c r="K21" s="78">
        <v>7.5</v>
      </c>
      <c r="L21" s="78">
        <v>7.5</v>
      </c>
      <c r="M21" s="78">
        <v>7.5</v>
      </c>
      <c r="N21" s="77">
        <f>'K-Faktoren'!$C17</f>
        <v>9</v>
      </c>
      <c r="O21" s="77">
        <f t="shared" si="1"/>
        <v>202.5</v>
      </c>
      <c r="Q21" s="79" t="str">
        <f>'K-Faktoren'!A17</f>
        <v>11b</v>
      </c>
      <c r="R21" s="78">
        <v>7.5</v>
      </c>
      <c r="S21" s="78">
        <v>7.5</v>
      </c>
      <c r="T21" s="78">
        <v>8</v>
      </c>
      <c r="U21" s="78">
        <v>8</v>
      </c>
      <c r="V21" s="78">
        <v>7.5</v>
      </c>
      <c r="W21" s="79">
        <f>'K-Faktoren'!$C17</f>
        <v>9</v>
      </c>
      <c r="X21" s="79">
        <f t="shared" si="2"/>
        <v>207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>
        <v>6.5</v>
      </c>
      <c r="C22" s="74">
        <v>6.5</v>
      </c>
      <c r="D22" s="74">
        <v>6.5</v>
      </c>
      <c r="E22" s="75">
        <f>'K-Faktoren'!C34</f>
        <v>5</v>
      </c>
      <c r="F22" s="76">
        <f t="shared" si="0"/>
        <v>97.5</v>
      </c>
      <c r="H22" s="77" t="str">
        <f>'K-Faktoren'!A18</f>
        <v>11c</v>
      </c>
      <c r="I22" s="78">
        <v>7.5</v>
      </c>
      <c r="J22" s="78">
        <v>7.5</v>
      </c>
      <c r="K22" s="78">
        <v>7.5</v>
      </c>
      <c r="L22" s="78">
        <v>7.5</v>
      </c>
      <c r="M22" s="78">
        <v>7.5</v>
      </c>
      <c r="N22" s="77">
        <f>'K-Faktoren'!$C18</f>
        <v>9</v>
      </c>
      <c r="O22" s="77">
        <f t="shared" si="1"/>
        <v>202.5</v>
      </c>
      <c r="Q22" s="79" t="str">
        <f>'K-Faktoren'!A18</f>
        <v>11c</v>
      </c>
      <c r="R22" s="78">
        <v>7.5</v>
      </c>
      <c r="S22" s="78">
        <v>7.5</v>
      </c>
      <c r="T22" s="78">
        <v>7</v>
      </c>
      <c r="U22" s="78">
        <v>7.5</v>
      </c>
      <c r="V22" s="78">
        <v>7.5</v>
      </c>
      <c r="W22" s="79">
        <f>'K-Faktoren'!$C18</f>
        <v>9</v>
      </c>
      <c r="X22" s="79">
        <f t="shared" si="2"/>
        <v>202.5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2035.5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2212.5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2274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85.5</v>
      </c>
      <c r="C27" s="103">
        <f>SUM(C10:C21)</f>
        <v>85.5</v>
      </c>
      <c r="D27" s="103">
        <f>SUM(D10:D21)</f>
        <v>85.5</v>
      </c>
      <c r="I27" s="103">
        <f>SUM(I10:I22)</f>
        <v>98</v>
      </c>
      <c r="J27" s="103">
        <f>SUM(J10:J22)</f>
        <v>98.5</v>
      </c>
      <c r="K27" s="103">
        <f>SUM(K10:K22)</f>
        <v>93.5</v>
      </c>
      <c r="L27" s="103">
        <f>SUM(L10:L22)</f>
        <v>94</v>
      </c>
      <c r="M27" s="103">
        <f>SUM(M10:M22)</f>
        <v>93.5</v>
      </c>
      <c r="R27" s="103">
        <f>SUM(R10:R22)</f>
        <v>96</v>
      </c>
      <c r="S27" s="103">
        <f>SUM(S10:S22)</f>
        <v>97</v>
      </c>
      <c r="T27" s="103">
        <f>SUM(T10:T22)</f>
        <v>103</v>
      </c>
      <c r="U27" s="103">
        <f>SUM(U10:U22)</f>
        <v>103</v>
      </c>
      <c r="V27" s="103">
        <f>SUM(V10:V22)</f>
        <v>95.5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11">
    <pageSetUpPr fitToPage="1"/>
  </sheetPr>
  <dimension ref="A1:AG28"/>
  <sheetViews>
    <sheetView zoomScalePageLayoutView="0" workbookViewId="0" topLeftCell="A3">
      <selection activeCell="V23" sqref="V23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2416.5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1100.25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12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3516.75</v>
      </c>
      <c r="AF5" s="109"/>
      <c r="AG5" s="3"/>
    </row>
    <row r="6" spans="1:33" ht="20.25" customHeight="1">
      <c r="A6" s="53"/>
      <c r="B6" s="54"/>
      <c r="C6" s="55">
        <f>Startliste!A11</f>
        <v>25</v>
      </c>
      <c r="D6" s="54"/>
      <c r="E6" s="55" t="str">
        <f>Startliste!B11</f>
        <v>Günther</v>
      </c>
      <c r="F6" s="56"/>
      <c r="G6" s="56"/>
      <c r="H6" s="56"/>
      <c r="I6" s="56"/>
      <c r="J6" s="54"/>
      <c r="K6" s="55" t="str">
        <f>Startliste!C11</f>
        <v>Markus</v>
      </c>
      <c r="L6" s="56"/>
      <c r="M6" s="56"/>
      <c r="N6" s="56"/>
      <c r="O6" s="56"/>
      <c r="P6" s="54"/>
      <c r="Q6" s="55" t="str">
        <f>Startliste!D11</f>
        <v>MG Interlaken</v>
      </c>
      <c r="R6" s="56"/>
      <c r="S6" s="56"/>
      <c r="T6" s="56"/>
      <c r="U6" s="56"/>
      <c r="V6" s="54"/>
      <c r="W6" s="55" t="str">
        <f>Startliste!E11</f>
        <v>SUI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>
        <v>7.5</v>
      </c>
      <c r="C10" s="74">
        <v>7.5</v>
      </c>
      <c r="D10" s="74">
        <v>7.5</v>
      </c>
      <c r="E10" s="75">
        <f>'K-Faktoren'!$C22</f>
        <v>13</v>
      </c>
      <c r="F10" s="76">
        <f aca="true" t="shared" si="0" ref="F10:F22">(B10+C10+D10)*E10</f>
        <v>292.5</v>
      </c>
      <c r="H10" s="77" t="str">
        <f>'K-Faktoren'!A6</f>
        <v>1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7">
        <f>'K-Faktoren'!$C6</f>
        <v>11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>
        <v>7</v>
      </c>
      <c r="S10" s="78">
        <v>7.5</v>
      </c>
      <c r="T10" s="78">
        <v>8</v>
      </c>
      <c r="U10" s="78">
        <v>8</v>
      </c>
      <c r="V10" s="78">
        <v>7.5</v>
      </c>
      <c r="W10" s="79">
        <f>'K-Faktoren'!$C6</f>
        <v>11</v>
      </c>
      <c r="X10" s="79">
        <f aca="true" t="shared" si="2" ref="X10:X22">(R10+S10+T10+U10+V10-MIN(R10:V10)-MAX(R10:V10))*W10</f>
        <v>253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>
        <v>8</v>
      </c>
      <c r="C11" s="74">
        <v>8</v>
      </c>
      <c r="D11" s="74">
        <v>8</v>
      </c>
      <c r="E11" s="75">
        <f>'K-Faktoren'!$C23</f>
        <v>13</v>
      </c>
      <c r="F11" s="76">
        <f t="shared" si="0"/>
        <v>312</v>
      </c>
      <c r="H11" s="77" t="str">
        <f>'K-Faktoren'!A7</f>
        <v>2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7">
        <f>'K-Faktoren'!$C7</f>
        <v>7</v>
      </c>
      <c r="O11" s="77">
        <f t="shared" si="1"/>
        <v>0</v>
      </c>
      <c r="Q11" s="79" t="str">
        <f>'K-Faktoren'!A7</f>
        <v>2</v>
      </c>
      <c r="R11" s="78">
        <v>7</v>
      </c>
      <c r="S11" s="78">
        <v>7.5</v>
      </c>
      <c r="T11" s="78">
        <v>7.5</v>
      </c>
      <c r="U11" s="78">
        <v>7</v>
      </c>
      <c r="V11" s="78">
        <v>7</v>
      </c>
      <c r="W11" s="79">
        <f>'K-Faktoren'!$C7</f>
        <v>7</v>
      </c>
      <c r="X11" s="79">
        <f t="shared" si="2"/>
        <v>150.5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>
        <v>8</v>
      </c>
      <c r="C12" s="74">
        <v>8</v>
      </c>
      <c r="D12" s="74">
        <v>8</v>
      </c>
      <c r="E12" s="75">
        <f>'K-Faktoren'!$C24</f>
        <v>13</v>
      </c>
      <c r="F12" s="76">
        <f t="shared" si="0"/>
        <v>312</v>
      </c>
      <c r="H12" s="77" t="str">
        <f>'K-Faktoren'!A8</f>
        <v>3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7">
        <f>'K-Faktoren'!$C8</f>
        <v>7</v>
      </c>
      <c r="O12" s="77">
        <f t="shared" si="1"/>
        <v>0</v>
      </c>
      <c r="Q12" s="79" t="str">
        <f>'K-Faktoren'!A8</f>
        <v>3</v>
      </c>
      <c r="R12" s="78">
        <v>6.5</v>
      </c>
      <c r="S12" s="78">
        <v>6.5</v>
      </c>
      <c r="T12" s="78">
        <v>7.5</v>
      </c>
      <c r="U12" s="78">
        <v>8</v>
      </c>
      <c r="V12" s="78">
        <v>7</v>
      </c>
      <c r="W12" s="79">
        <f>'K-Faktoren'!$C8</f>
        <v>7</v>
      </c>
      <c r="X12" s="79">
        <f t="shared" si="2"/>
        <v>147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>
        <v>9.5</v>
      </c>
      <c r="C13" s="74">
        <v>9.5</v>
      </c>
      <c r="D13" s="74">
        <v>9.5</v>
      </c>
      <c r="E13" s="75">
        <f>'K-Faktoren'!$C25</f>
        <v>3</v>
      </c>
      <c r="F13" s="76">
        <f t="shared" si="0"/>
        <v>85.5</v>
      </c>
      <c r="H13" s="77" t="str">
        <f>'K-Faktoren'!A9</f>
        <v>4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7">
        <f>'K-Faktoren'!$C9</f>
        <v>7</v>
      </c>
      <c r="O13" s="77">
        <f t="shared" si="1"/>
        <v>0</v>
      </c>
      <c r="Q13" s="79" t="str">
        <f>'K-Faktoren'!A9</f>
        <v>4</v>
      </c>
      <c r="R13" s="78">
        <v>6</v>
      </c>
      <c r="S13" s="78">
        <v>6.5</v>
      </c>
      <c r="T13" s="78">
        <v>7</v>
      </c>
      <c r="U13" s="78">
        <v>7.5</v>
      </c>
      <c r="V13" s="78">
        <v>6.5</v>
      </c>
      <c r="W13" s="79">
        <f>'K-Faktoren'!$C9</f>
        <v>7</v>
      </c>
      <c r="X13" s="79">
        <f t="shared" si="2"/>
        <v>140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>
        <v>8.5</v>
      </c>
      <c r="C14" s="74">
        <v>8.5</v>
      </c>
      <c r="D14" s="74">
        <v>8.5</v>
      </c>
      <c r="E14" s="75">
        <f>'K-Faktoren'!$C26</f>
        <v>2</v>
      </c>
      <c r="F14" s="76">
        <f t="shared" si="0"/>
        <v>51</v>
      </c>
      <c r="H14" s="77" t="str">
        <f>'K-Faktoren'!A10</f>
        <v>5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7">
        <f>'K-Faktoren'!$C10</f>
        <v>7</v>
      </c>
      <c r="O14" s="77">
        <f t="shared" si="1"/>
        <v>0</v>
      </c>
      <c r="Q14" s="79" t="str">
        <f>'K-Faktoren'!A10</f>
        <v>5</v>
      </c>
      <c r="R14" s="78">
        <v>6.5</v>
      </c>
      <c r="S14" s="78">
        <v>6.5</v>
      </c>
      <c r="T14" s="78">
        <v>7</v>
      </c>
      <c r="U14" s="78">
        <v>7</v>
      </c>
      <c r="V14" s="78">
        <v>6</v>
      </c>
      <c r="W14" s="79">
        <f>'K-Faktoren'!$C10</f>
        <v>7</v>
      </c>
      <c r="X14" s="79">
        <f t="shared" si="2"/>
        <v>140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>
        <v>7.5</v>
      </c>
      <c r="C15" s="74">
        <v>7.5</v>
      </c>
      <c r="D15" s="74">
        <v>7.5</v>
      </c>
      <c r="E15" s="75">
        <f>'K-Faktoren'!$C27</f>
        <v>8</v>
      </c>
      <c r="F15" s="76">
        <f t="shared" si="0"/>
        <v>180</v>
      </c>
      <c r="H15" s="77" t="str">
        <f>'K-Faktoren'!A11</f>
        <v>6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7">
        <f>'K-Faktoren'!$C11</f>
        <v>7</v>
      </c>
      <c r="O15" s="77">
        <f t="shared" si="1"/>
        <v>0</v>
      </c>
      <c r="Q15" s="79" t="str">
        <f>'K-Faktoren'!A11</f>
        <v>6</v>
      </c>
      <c r="R15" s="78">
        <v>7</v>
      </c>
      <c r="S15" s="78">
        <v>7.5</v>
      </c>
      <c r="T15" s="78">
        <v>7.5</v>
      </c>
      <c r="U15" s="78">
        <v>7.5</v>
      </c>
      <c r="V15" s="78">
        <v>7.5</v>
      </c>
      <c r="W15" s="79">
        <f>'K-Faktoren'!$C11</f>
        <v>7</v>
      </c>
      <c r="X15" s="79">
        <f t="shared" si="2"/>
        <v>157.5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>
        <v>7</v>
      </c>
      <c r="C16" s="74">
        <v>7</v>
      </c>
      <c r="D16" s="74">
        <v>7</v>
      </c>
      <c r="E16" s="75">
        <f>'K-Faktoren'!$C28</f>
        <v>3</v>
      </c>
      <c r="F16" s="76">
        <f t="shared" si="0"/>
        <v>63</v>
      </c>
      <c r="H16" s="77" t="str">
        <f>'K-Faktoren'!A12</f>
        <v>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7">
        <f>'K-Faktoren'!$C12</f>
        <v>7</v>
      </c>
      <c r="O16" s="77">
        <f t="shared" si="1"/>
        <v>0</v>
      </c>
      <c r="Q16" s="79" t="str">
        <f>'K-Faktoren'!A12</f>
        <v>7</v>
      </c>
      <c r="R16" s="78">
        <v>7</v>
      </c>
      <c r="S16" s="78">
        <v>7</v>
      </c>
      <c r="T16" s="78">
        <v>8</v>
      </c>
      <c r="U16" s="78">
        <v>7.5</v>
      </c>
      <c r="V16" s="78">
        <v>7</v>
      </c>
      <c r="W16" s="79">
        <f>'K-Faktoren'!$C12</f>
        <v>7</v>
      </c>
      <c r="X16" s="79">
        <f t="shared" si="2"/>
        <v>150.5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>
        <v>7.5</v>
      </c>
      <c r="C17" s="74">
        <v>7.5</v>
      </c>
      <c r="D17" s="74">
        <v>7.5</v>
      </c>
      <c r="E17" s="75">
        <f>'K-Faktoren'!$C29</f>
        <v>7</v>
      </c>
      <c r="F17" s="76">
        <f t="shared" si="0"/>
        <v>157.5</v>
      </c>
      <c r="H17" s="77" t="str">
        <f>'K-Faktoren'!A13</f>
        <v>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7">
        <f>'K-Faktoren'!$C13</f>
        <v>7</v>
      </c>
      <c r="O17" s="77">
        <f t="shared" si="1"/>
        <v>0</v>
      </c>
      <c r="Q17" s="79" t="str">
        <f>'K-Faktoren'!A13</f>
        <v>8</v>
      </c>
      <c r="R17" s="78">
        <v>7</v>
      </c>
      <c r="S17" s="78">
        <v>7</v>
      </c>
      <c r="T17" s="78">
        <v>8</v>
      </c>
      <c r="U17" s="78">
        <v>7</v>
      </c>
      <c r="V17" s="78">
        <v>7</v>
      </c>
      <c r="W17" s="79">
        <f>'K-Faktoren'!$C13</f>
        <v>7</v>
      </c>
      <c r="X17" s="79">
        <f t="shared" si="2"/>
        <v>147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>
        <v>9</v>
      </c>
      <c r="C18" s="74">
        <v>9</v>
      </c>
      <c r="D18" s="74">
        <v>9</v>
      </c>
      <c r="E18" s="75">
        <f>'K-Faktoren'!$C30</f>
        <v>7</v>
      </c>
      <c r="F18" s="76">
        <f t="shared" si="0"/>
        <v>189</v>
      </c>
      <c r="H18" s="77" t="str">
        <f>'K-Faktoren'!A14</f>
        <v>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7">
        <f>'K-Faktoren'!$C14</f>
        <v>7</v>
      </c>
      <c r="O18" s="77">
        <f t="shared" si="1"/>
        <v>0</v>
      </c>
      <c r="Q18" s="79" t="str">
        <f>'K-Faktoren'!A14</f>
        <v>9</v>
      </c>
      <c r="R18" s="78">
        <v>7.5</v>
      </c>
      <c r="S18" s="78">
        <v>7.5</v>
      </c>
      <c r="T18" s="78">
        <v>8</v>
      </c>
      <c r="U18" s="78">
        <v>7.5</v>
      </c>
      <c r="V18" s="78">
        <v>7.5</v>
      </c>
      <c r="W18" s="79">
        <f>'K-Faktoren'!$C14</f>
        <v>7</v>
      </c>
      <c r="X18" s="79">
        <f t="shared" si="2"/>
        <v>157.5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>
        <v>9</v>
      </c>
      <c r="C19" s="74">
        <v>9</v>
      </c>
      <c r="D19" s="74">
        <v>9</v>
      </c>
      <c r="E19" s="75">
        <f>'K-Faktoren'!$C31</f>
        <v>12</v>
      </c>
      <c r="F19" s="76">
        <f t="shared" si="0"/>
        <v>324</v>
      </c>
      <c r="H19" s="77" t="str">
        <f>'K-Faktoren'!A15</f>
        <v>10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7">
        <f>'K-Faktoren'!$C15</f>
        <v>11</v>
      </c>
      <c r="O19" s="77">
        <f t="shared" si="1"/>
        <v>0</v>
      </c>
      <c r="Q19" s="79" t="str">
        <f>'K-Faktoren'!A15</f>
        <v>10</v>
      </c>
      <c r="R19" s="78">
        <v>7.5</v>
      </c>
      <c r="S19" s="78">
        <v>7</v>
      </c>
      <c r="T19" s="78">
        <v>8</v>
      </c>
      <c r="U19" s="78">
        <v>8</v>
      </c>
      <c r="V19" s="78">
        <v>7</v>
      </c>
      <c r="W19" s="79">
        <f>'K-Faktoren'!$C15</f>
        <v>11</v>
      </c>
      <c r="X19" s="79">
        <f t="shared" si="2"/>
        <v>247.5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>
        <v>8.5</v>
      </c>
      <c r="C20" s="74">
        <v>8.5</v>
      </c>
      <c r="D20" s="74">
        <v>8.5</v>
      </c>
      <c r="E20" s="75">
        <f>'K-Faktoren'!$C32</f>
        <v>5</v>
      </c>
      <c r="F20" s="76">
        <f t="shared" si="0"/>
        <v>127.5</v>
      </c>
      <c r="H20" s="77" t="str">
        <f>'K-Faktoren'!A16</f>
        <v>11a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7">
        <f>'K-Faktoren'!$C16</f>
        <v>4</v>
      </c>
      <c r="O20" s="77">
        <f t="shared" si="1"/>
        <v>0</v>
      </c>
      <c r="Q20" s="79" t="str">
        <f>'K-Faktoren'!A16</f>
        <v>11a</v>
      </c>
      <c r="R20" s="78">
        <v>7</v>
      </c>
      <c r="S20" s="78">
        <v>8</v>
      </c>
      <c r="T20" s="78">
        <v>8</v>
      </c>
      <c r="U20" s="78">
        <v>8</v>
      </c>
      <c r="V20" s="78">
        <v>8</v>
      </c>
      <c r="W20" s="79">
        <f>'K-Faktoren'!$C16</f>
        <v>4</v>
      </c>
      <c r="X20" s="79">
        <f t="shared" si="2"/>
        <v>96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>
        <v>7.5</v>
      </c>
      <c r="C21" s="74">
        <v>7.5</v>
      </c>
      <c r="D21" s="74">
        <v>7.5</v>
      </c>
      <c r="E21" s="75">
        <f>'K-Faktoren'!$C33</f>
        <v>9</v>
      </c>
      <c r="F21" s="76">
        <f t="shared" si="0"/>
        <v>202.5</v>
      </c>
      <c r="H21" s="77" t="str">
        <f>'K-Faktoren'!A17</f>
        <v>11b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7">
        <f>'K-Faktoren'!$C17</f>
        <v>9</v>
      </c>
      <c r="O21" s="77">
        <f t="shared" si="1"/>
        <v>0</v>
      </c>
      <c r="Q21" s="79" t="str">
        <f>'K-Faktoren'!A17</f>
        <v>11b</v>
      </c>
      <c r="R21" s="78">
        <v>7.5</v>
      </c>
      <c r="S21" s="78">
        <v>7.5</v>
      </c>
      <c r="T21" s="78">
        <v>8</v>
      </c>
      <c r="U21" s="78">
        <v>8</v>
      </c>
      <c r="V21" s="78">
        <v>7.5</v>
      </c>
      <c r="W21" s="79">
        <f>'K-Faktoren'!$C17</f>
        <v>9</v>
      </c>
      <c r="X21" s="79">
        <f t="shared" si="2"/>
        <v>207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>
        <v>8</v>
      </c>
      <c r="C22" s="74">
        <v>8</v>
      </c>
      <c r="D22" s="74">
        <v>8</v>
      </c>
      <c r="E22" s="75">
        <f>'K-Faktoren'!C34</f>
        <v>5</v>
      </c>
      <c r="F22" s="76">
        <f t="shared" si="0"/>
        <v>120</v>
      </c>
      <c r="H22" s="77" t="str">
        <f>'K-Faktoren'!A18</f>
        <v>11c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7">
        <f>'K-Faktoren'!$C18</f>
        <v>9</v>
      </c>
      <c r="O22" s="77">
        <f t="shared" si="1"/>
        <v>0</v>
      </c>
      <c r="Q22" s="79" t="str">
        <f>'K-Faktoren'!A18</f>
        <v>11c</v>
      </c>
      <c r="R22" s="78">
        <v>7.5</v>
      </c>
      <c r="S22" s="78">
        <v>7.5</v>
      </c>
      <c r="T22" s="78">
        <v>8</v>
      </c>
      <c r="U22" s="78">
        <v>8</v>
      </c>
      <c r="V22" s="78">
        <v>7.5</v>
      </c>
      <c r="W22" s="79">
        <f>'K-Faktoren'!$C18</f>
        <v>9</v>
      </c>
      <c r="X22" s="79">
        <f t="shared" si="2"/>
        <v>207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2416.5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0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2200.5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97.5</v>
      </c>
      <c r="C27" s="103">
        <f>SUM(C10:C21)</f>
        <v>97.5</v>
      </c>
      <c r="D27" s="103">
        <f>SUM(D10:D21)</f>
        <v>97.5</v>
      </c>
      <c r="I27" s="103">
        <f>SUM(I10:I22)</f>
        <v>0</v>
      </c>
      <c r="J27" s="103">
        <f>SUM(J10:J22)</f>
        <v>0</v>
      </c>
      <c r="K27" s="103">
        <f>SUM(K10:K22)</f>
        <v>0</v>
      </c>
      <c r="L27" s="103">
        <f>SUM(L10:L22)</f>
        <v>0</v>
      </c>
      <c r="M27" s="103">
        <f>SUM(M10:M22)</f>
        <v>0</v>
      </c>
      <c r="R27" s="103">
        <f>SUM(R10:R22)</f>
        <v>91</v>
      </c>
      <c r="S27" s="103">
        <f>SUM(S10:S22)</f>
        <v>93.5</v>
      </c>
      <c r="T27" s="103">
        <f>SUM(T10:T22)</f>
        <v>100.5</v>
      </c>
      <c r="U27" s="103">
        <f>SUM(U10:U22)</f>
        <v>99</v>
      </c>
      <c r="V27" s="103">
        <f>SUM(V10:V22)</f>
        <v>93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111">
    <pageSetUpPr fitToPage="1"/>
  </sheetPr>
  <dimension ref="A1:AG28"/>
  <sheetViews>
    <sheetView zoomScalePageLayoutView="0" workbookViewId="0" topLeftCell="A3">
      <selection activeCell="V14" sqref="V14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2667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2379.5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13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5046.5</v>
      </c>
      <c r="AF5" s="109"/>
      <c r="AG5" s="3"/>
    </row>
    <row r="6" spans="1:33" ht="20.25" customHeight="1">
      <c r="A6" s="53"/>
      <c r="B6" s="54"/>
      <c r="C6" s="55">
        <f>Startliste!A12</f>
        <v>26</v>
      </c>
      <c r="D6" s="54"/>
      <c r="E6" s="55" t="str">
        <f>Startliste!B12</f>
        <v>Lüthi</v>
      </c>
      <c r="F6" s="56"/>
      <c r="G6" s="56"/>
      <c r="H6" s="56"/>
      <c r="I6" s="56"/>
      <c r="J6" s="54"/>
      <c r="K6" s="55" t="str">
        <f>Startliste!C12</f>
        <v>Andreas</v>
      </c>
      <c r="L6" s="56"/>
      <c r="M6" s="56"/>
      <c r="N6" s="56"/>
      <c r="O6" s="56"/>
      <c r="P6" s="54"/>
      <c r="Q6" s="55" t="str">
        <f>Startliste!D12</f>
        <v>MG Burgdorf</v>
      </c>
      <c r="R6" s="56"/>
      <c r="S6" s="56"/>
      <c r="T6" s="56"/>
      <c r="U6" s="56"/>
      <c r="V6" s="54"/>
      <c r="W6" s="55" t="str">
        <f>Startliste!E12</f>
        <v>SUI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>
        <v>8</v>
      </c>
      <c r="C10" s="74">
        <v>8</v>
      </c>
      <c r="D10" s="74">
        <v>8</v>
      </c>
      <c r="E10" s="75">
        <f>'K-Faktoren'!$C22</f>
        <v>13</v>
      </c>
      <c r="F10" s="76">
        <f aca="true" t="shared" si="0" ref="F10:F22">(B10+C10+D10)*E10</f>
        <v>312</v>
      </c>
      <c r="H10" s="77" t="str">
        <f>'K-Faktoren'!A6</f>
        <v>1</v>
      </c>
      <c r="I10" s="78">
        <v>7.5</v>
      </c>
      <c r="J10" s="78">
        <v>7.5</v>
      </c>
      <c r="K10" s="78">
        <v>8.5</v>
      </c>
      <c r="L10" s="78">
        <v>8.5</v>
      </c>
      <c r="M10" s="78">
        <v>8.5</v>
      </c>
      <c r="N10" s="77">
        <f>'K-Faktoren'!$C6</f>
        <v>11</v>
      </c>
      <c r="O10" s="77">
        <f aca="true" t="shared" si="1" ref="O10:O22">(I10+J10+K10+L10+M10-MIN(I10:M10)-MAX(I10:M10))*N10</f>
        <v>269.5</v>
      </c>
      <c r="Q10" s="79" t="str">
        <f>'K-Faktoren'!A6</f>
        <v>1</v>
      </c>
      <c r="R10" s="78">
        <v>7.5</v>
      </c>
      <c r="S10" s="78">
        <v>7.5</v>
      </c>
      <c r="T10" s="78">
        <v>9</v>
      </c>
      <c r="U10" s="78">
        <v>9</v>
      </c>
      <c r="V10" s="78">
        <v>7.5</v>
      </c>
      <c r="W10" s="79">
        <f>'K-Faktoren'!$C6</f>
        <v>11</v>
      </c>
      <c r="X10" s="79">
        <f aca="true" t="shared" si="2" ref="X10:X22">(R10+S10+T10+U10+V10-MIN(R10:V10)-MAX(R10:V10))*W10</f>
        <v>264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>
        <v>8.5</v>
      </c>
      <c r="C11" s="74">
        <v>8.5</v>
      </c>
      <c r="D11" s="74">
        <v>8.5</v>
      </c>
      <c r="E11" s="75">
        <f>'K-Faktoren'!$C23</f>
        <v>13</v>
      </c>
      <c r="F11" s="76">
        <f t="shared" si="0"/>
        <v>331.5</v>
      </c>
      <c r="H11" s="77" t="str">
        <f>'K-Faktoren'!A7</f>
        <v>2</v>
      </c>
      <c r="I11" s="78">
        <v>7.5</v>
      </c>
      <c r="J11" s="78">
        <v>7.5</v>
      </c>
      <c r="K11" s="78">
        <v>8</v>
      </c>
      <c r="L11" s="78">
        <v>8.5</v>
      </c>
      <c r="M11" s="78">
        <v>8</v>
      </c>
      <c r="N11" s="77">
        <f>'K-Faktoren'!$C7</f>
        <v>7</v>
      </c>
      <c r="O11" s="77">
        <f t="shared" si="1"/>
        <v>164.5</v>
      </c>
      <c r="Q11" s="79" t="str">
        <f>'K-Faktoren'!A7</f>
        <v>2</v>
      </c>
      <c r="R11" s="78">
        <v>7.5</v>
      </c>
      <c r="S11" s="78">
        <v>7.5</v>
      </c>
      <c r="T11" s="78">
        <v>9</v>
      </c>
      <c r="U11" s="78">
        <v>9</v>
      </c>
      <c r="V11" s="78">
        <v>7.5</v>
      </c>
      <c r="W11" s="79">
        <f>'K-Faktoren'!$C7</f>
        <v>7</v>
      </c>
      <c r="X11" s="79">
        <f t="shared" si="2"/>
        <v>168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>
        <v>9</v>
      </c>
      <c r="C12" s="74">
        <v>9</v>
      </c>
      <c r="D12" s="74">
        <v>9</v>
      </c>
      <c r="E12" s="75">
        <f>'K-Faktoren'!$C24</f>
        <v>13</v>
      </c>
      <c r="F12" s="76">
        <f t="shared" si="0"/>
        <v>351</v>
      </c>
      <c r="H12" s="77" t="str">
        <f>'K-Faktoren'!A8</f>
        <v>3</v>
      </c>
      <c r="I12" s="78">
        <v>8</v>
      </c>
      <c r="J12" s="78">
        <v>8</v>
      </c>
      <c r="K12" s="78">
        <v>7.5</v>
      </c>
      <c r="L12" s="78">
        <v>8.5</v>
      </c>
      <c r="M12" s="78">
        <v>8.5</v>
      </c>
      <c r="N12" s="77">
        <f>'K-Faktoren'!$C8</f>
        <v>7</v>
      </c>
      <c r="O12" s="77">
        <f t="shared" si="1"/>
        <v>171.5</v>
      </c>
      <c r="Q12" s="79" t="str">
        <f>'K-Faktoren'!A8</f>
        <v>3</v>
      </c>
      <c r="R12" s="78">
        <v>7.5</v>
      </c>
      <c r="S12" s="78">
        <v>7.5</v>
      </c>
      <c r="T12" s="78">
        <v>9</v>
      </c>
      <c r="U12" s="78">
        <v>8.5</v>
      </c>
      <c r="V12" s="78">
        <v>8</v>
      </c>
      <c r="W12" s="79">
        <f>'K-Faktoren'!$C8</f>
        <v>7</v>
      </c>
      <c r="X12" s="79">
        <f t="shared" si="2"/>
        <v>168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>
        <v>9.5</v>
      </c>
      <c r="C13" s="74">
        <v>9.5</v>
      </c>
      <c r="D13" s="74">
        <v>9.5</v>
      </c>
      <c r="E13" s="75">
        <f>'K-Faktoren'!$C25</f>
        <v>3</v>
      </c>
      <c r="F13" s="76">
        <f t="shared" si="0"/>
        <v>85.5</v>
      </c>
      <c r="H13" s="77" t="str">
        <f>'K-Faktoren'!A9</f>
        <v>4</v>
      </c>
      <c r="I13" s="78">
        <v>8</v>
      </c>
      <c r="J13" s="78">
        <v>8</v>
      </c>
      <c r="K13" s="78">
        <v>8</v>
      </c>
      <c r="L13" s="78">
        <v>8</v>
      </c>
      <c r="M13" s="78">
        <v>8</v>
      </c>
      <c r="N13" s="77">
        <f>'K-Faktoren'!$C9</f>
        <v>7</v>
      </c>
      <c r="O13" s="77">
        <f t="shared" si="1"/>
        <v>168</v>
      </c>
      <c r="Q13" s="79" t="str">
        <f>'K-Faktoren'!A9</f>
        <v>4</v>
      </c>
      <c r="R13" s="78">
        <v>6.5</v>
      </c>
      <c r="S13" s="78">
        <v>6.5</v>
      </c>
      <c r="T13" s="78">
        <v>7.5</v>
      </c>
      <c r="U13" s="78">
        <v>8</v>
      </c>
      <c r="V13" s="78">
        <v>7</v>
      </c>
      <c r="W13" s="79">
        <f>'K-Faktoren'!$C9</f>
        <v>7</v>
      </c>
      <c r="X13" s="79">
        <f t="shared" si="2"/>
        <v>147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>
        <v>8.5</v>
      </c>
      <c r="C14" s="74">
        <v>8.5</v>
      </c>
      <c r="D14" s="74">
        <v>8.5</v>
      </c>
      <c r="E14" s="75">
        <f>'K-Faktoren'!$C26</f>
        <v>2</v>
      </c>
      <c r="F14" s="76">
        <f t="shared" si="0"/>
        <v>51</v>
      </c>
      <c r="H14" s="77" t="str">
        <f>'K-Faktoren'!A10</f>
        <v>5</v>
      </c>
      <c r="I14" s="78">
        <v>8</v>
      </c>
      <c r="J14" s="78">
        <v>7.5</v>
      </c>
      <c r="K14" s="78">
        <v>7.5</v>
      </c>
      <c r="L14" s="78">
        <v>9</v>
      </c>
      <c r="M14" s="78">
        <v>7.5</v>
      </c>
      <c r="N14" s="77">
        <f>'K-Faktoren'!$C10</f>
        <v>7</v>
      </c>
      <c r="O14" s="77">
        <f t="shared" si="1"/>
        <v>161</v>
      </c>
      <c r="Q14" s="79" t="str">
        <f>'K-Faktoren'!A10</f>
        <v>5</v>
      </c>
      <c r="R14" s="78">
        <v>7</v>
      </c>
      <c r="S14" s="78">
        <v>7</v>
      </c>
      <c r="T14" s="78">
        <v>8.5</v>
      </c>
      <c r="U14" s="78">
        <v>8.5</v>
      </c>
      <c r="V14" s="78">
        <v>8</v>
      </c>
      <c r="W14" s="79">
        <f>'K-Faktoren'!$C10</f>
        <v>7</v>
      </c>
      <c r="X14" s="79">
        <f t="shared" si="2"/>
        <v>164.5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>
        <v>9</v>
      </c>
      <c r="C15" s="74">
        <v>9</v>
      </c>
      <c r="D15" s="74">
        <v>9</v>
      </c>
      <c r="E15" s="75">
        <f>'K-Faktoren'!$C27</f>
        <v>8</v>
      </c>
      <c r="F15" s="76">
        <f t="shared" si="0"/>
        <v>216</v>
      </c>
      <c r="H15" s="77" t="str">
        <f>'K-Faktoren'!A11</f>
        <v>6</v>
      </c>
      <c r="I15" s="78">
        <v>8</v>
      </c>
      <c r="J15" s="78">
        <v>8</v>
      </c>
      <c r="K15" s="78">
        <v>8.5</v>
      </c>
      <c r="L15" s="78">
        <v>9</v>
      </c>
      <c r="M15" s="78">
        <v>8</v>
      </c>
      <c r="N15" s="77">
        <f>'K-Faktoren'!$C11</f>
        <v>7</v>
      </c>
      <c r="O15" s="77">
        <f t="shared" si="1"/>
        <v>171.5</v>
      </c>
      <c r="Q15" s="79" t="str">
        <f>'K-Faktoren'!A11</f>
        <v>6</v>
      </c>
      <c r="R15" s="78">
        <v>8</v>
      </c>
      <c r="S15" s="78">
        <v>7.5</v>
      </c>
      <c r="T15" s="78">
        <v>8.5</v>
      </c>
      <c r="U15" s="78">
        <v>8.5</v>
      </c>
      <c r="V15" s="78">
        <v>8</v>
      </c>
      <c r="W15" s="79">
        <f>'K-Faktoren'!$C11</f>
        <v>7</v>
      </c>
      <c r="X15" s="79">
        <f t="shared" si="2"/>
        <v>171.5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>
        <v>8.5</v>
      </c>
      <c r="C16" s="74">
        <v>8.5</v>
      </c>
      <c r="D16" s="74">
        <v>8.5</v>
      </c>
      <c r="E16" s="75">
        <f>'K-Faktoren'!$C28</f>
        <v>3</v>
      </c>
      <c r="F16" s="76">
        <f t="shared" si="0"/>
        <v>76.5</v>
      </c>
      <c r="H16" s="77" t="str">
        <f>'K-Faktoren'!A12</f>
        <v>7</v>
      </c>
      <c r="I16" s="78">
        <v>7.5</v>
      </c>
      <c r="J16" s="78">
        <v>7.5</v>
      </c>
      <c r="K16" s="78">
        <v>8</v>
      </c>
      <c r="L16" s="78">
        <v>8.5</v>
      </c>
      <c r="M16" s="78">
        <v>8.5</v>
      </c>
      <c r="N16" s="77">
        <f>'K-Faktoren'!$C12</f>
        <v>7</v>
      </c>
      <c r="O16" s="77">
        <f t="shared" si="1"/>
        <v>168</v>
      </c>
      <c r="Q16" s="79" t="str">
        <f>'K-Faktoren'!A12</f>
        <v>7</v>
      </c>
      <c r="R16" s="78">
        <v>7.5</v>
      </c>
      <c r="S16" s="78">
        <v>7</v>
      </c>
      <c r="T16" s="78">
        <v>8</v>
      </c>
      <c r="U16" s="78">
        <v>8.5</v>
      </c>
      <c r="V16" s="78">
        <v>7.5</v>
      </c>
      <c r="W16" s="79">
        <f>'K-Faktoren'!$C12</f>
        <v>7</v>
      </c>
      <c r="X16" s="79">
        <f t="shared" si="2"/>
        <v>161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>
        <v>9.5</v>
      </c>
      <c r="C17" s="74">
        <v>9.5</v>
      </c>
      <c r="D17" s="74">
        <v>9.5</v>
      </c>
      <c r="E17" s="75">
        <f>'K-Faktoren'!$C29</f>
        <v>7</v>
      </c>
      <c r="F17" s="76">
        <f t="shared" si="0"/>
        <v>199.5</v>
      </c>
      <c r="H17" s="77" t="str">
        <f>'K-Faktoren'!A13</f>
        <v>8</v>
      </c>
      <c r="I17" s="78">
        <v>8</v>
      </c>
      <c r="J17" s="78">
        <v>7</v>
      </c>
      <c r="K17" s="78">
        <v>8</v>
      </c>
      <c r="L17" s="78">
        <v>9</v>
      </c>
      <c r="M17" s="78">
        <v>8</v>
      </c>
      <c r="N17" s="77">
        <f>'K-Faktoren'!$C13</f>
        <v>7</v>
      </c>
      <c r="O17" s="77">
        <f t="shared" si="1"/>
        <v>168</v>
      </c>
      <c r="Q17" s="79" t="str">
        <f>'K-Faktoren'!A13</f>
        <v>8</v>
      </c>
      <c r="R17" s="78">
        <v>7</v>
      </c>
      <c r="S17" s="78">
        <v>6.5</v>
      </c>
      <c r="T17" s="78">
        <v>7.5</v>
      </c>
      <c r="U17" s="78">
        <v>8.5</v>
      </c>
      <c r="V17" s="78">
        <v>7</v>
      </c>
      <c r="W17" s="79">
        <f>'K-Faktoren'!$C13</f>
        <v>7</v>
      </c>
      <c r="X17" s="79">
        <f t="shared" si="2"/>
        <v>150.5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>
        <v>8</v>
      </c>
      <c r="C18" s="74">
        <v>8</v>
      </c>
      <c r="D18" s="74">
        <v>8</v>
      </c>
      <c r="E18" s="75">
        <f>'K-Faktoren'!$C30</f>
        <v>7</v>
      </c>
      <c r="F18" s="76">
        <f t="shared" si="0"/>
        <v>168</v>
      </c>
      <c r="H18" s="77" t="str">
        <f>'K-Faktoren'!A14</f>
        <v>9</v>
      </c>
      <c r="I18" s="78">
        <v>8</v>
      </c>
      <c r="J18" s="78">
        <v>8</v>
      </c>
      <c r="K18" s="78">
        <v>8</v>
      </c>
      <c r="L18" s="78">
        <v>8.5</v>
      </c>
      <c r="M18" s="78">
        <v>8</v>
      </c>
      <c r="N18" s="77">
        <f>'K-Faktoren'!$C14</f>
        <v>7</v>
      </c>
      <c r="O18" s="77">
        <f t="shared" si="1"/>
        <v>168</v>
      </c>
      <c r="Q18" s="79" t="str">
        <f>'K-Faktoren'!A14</f>
        <v>9</v>
      </c>
      <c r="R18" s="78">
        <v>7.5</v>
      </c>
      <c r="S18" s="78">
        <v>7.5</v>
      </c>
      <c r="T18" s="78">
        <v>8.5</v>
      </c>
      <c r="U18" s="78">
        <v>8</v>
      </c>
      <c r="V18" s="78">
        <v>8</v>
      </c>
      <c r="W18" s="79">
        <f>'K-Faktoren'!$C14</f>
        <v>7</v>
      </c>
      <c r="X18" s="79">
        <f t="shared" si="2"/>
        <v>164.5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>
        <v>9.5</v>
      </c>
      <c r="C19" s="74">
        <v>9.5</v>
      </c>
      <c r="D19" s="74">
        <v>9.5</v>
      </c>
      <c r="E19" s="75">
        <f>'K-Faktoren'!$C31</f>
        <v>12</v>
      </c>
      <c r="F19" s="76">
        <f t="shared" si="0"/>
        <v>342</v>
      </c>
      <c r="H19" s="77" t="str">
        <f>'K-Faktoren'!A15</f>
        <v>10</v>
      </c>
      <c r="I19" s="78">
        <v>7.5</v>
      </c>
      <c r="J19" s="78">
        <v>7.5</v>
      </c>
      <c r="K19" s="78">
        <v>8.5</v>
      </c>
      <c r="L19" s="78">
        <v>9</v>
      </c>
      <c r="M19" s="78">
        <v>8</v>
      </c>
      <c r="N19" s="77">
        <f>'K-Faktoren'!$C15</f>
        <v>11</v>
      </c>
      <c r="O19" s="77">
        <f t="shared" si="1"/>
        <v>264</v>
      </c>
      <c r="Q19" s="79" t="str">
        <f>'K-Faktoren'!A15</f>
        <v>10</v>
      </c>
      <c r="R19" s="78">
        <v>7.5</v>
      </c>
      <c r="S19" s="78">
        <v>7.5</v>
      </c>
      <c r="T19" s="78">
        <v>8</v>
      </c>
      <c r="U19" s="78">
        <v>8.5</v>
      </c>
      <c r="V19" s="78">
        <v>8.5</v>
      </c>
      <c r="W19" s="79">
        <f>'K-Faktoren'!$C15</f>
        <v>11</v>
      </c>
      <c r="X19" s="79">
        <f t="shared" si="2"/>
        <v>264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>
        <v>9.5</v>
      </c>
      <c r="C20" s="74">
        <v>9.5</v>
      </c>
      <c r="D20" s="74">
        <v>9.5</v>
      </c>
      <c r="E20" s="75">
        <f>'K-Faktoren'!$C32</f>
        <v>5</v>
      </c>
      <c r="F20" s="76">
        <f t="shared" si="0"/>
        <v>142.5</v>
      </c>
      <c r="H20" s="77" t="str">
        <f>'K-Faktoren'!A16</f>
        <v>11a</v>
      </c>
      <c r="I20" s="78">
        <v>8</v>
      </c>
      <c r="J20" s="78">
        <v>8</v>
      </c>
      <c r="K20" s="78">
        <v>8</v>
      </c>
      <c r="L20" s="78">
        <v>8</v>
      </c>
      <c r="M20" s="78">
        <v>8</v>
      </c>
      <c r="N20" s="77">
        <f>'K-Faktoren'!$C16</f>
        <v>4</v>
      </c>
      <c r="O20" s="77">
        <f t="shared" si="1"/>
        <v>96</v>
      </c>
      <c r="Q20" s="79" t="str">
        <f>'K-Faktoren'!A16</f>
        <v>11a</v>
      </c>
      <c r="R20" s="78">
        <v>8.5</v>
      </c>
      <c r="S20" s="78">
        <v>8.5</v>
      </c>
      <c r="T20" s="78">
        <v>8.5</v>
      </c>
      <c r="U20" s="78">
        <v>9</v>
      </c>
      <c r="V20" s="78">
        <v>8.5</v>
      </c>
      <c r="W20" s="79">
        <f>'K-Faktoren'!$C16</f>
        <v>4</v>
      </c>
      <c r="X20" s="79">
        <f t="shared" si="2"/>
        <v>102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>
        <v>9.5</v>
      </c>
      <c r="C21" s="74">
        <v>9.5</v>
      </c>
      <c r="D21" s="74">
        <v>9.5</v>
      </c>
      <c r="E21" s="75">
        <f>'K-Faktoren'!$C33</f>
        <v>9</v>
      </c>
      <c r="F21" s="76">
        <f t="shared" si="0"/>
        <v>256.5</v>
      </c>
      <c r="H21" s="77" t="str">
        <f>'K-Faktoren'!A17</f>
        <v>11b</v>
      </c>
      <c r="I21" s="78">
        <v>8</v>
      </c>
      <c r="J21" s="78">
        <v>8</v>
      </c>
      <c r="K21" s="78">
        <v>8</v>
      </c>
      <c r="L21" s="78">
        <v>8.5</v>
      </c>
      <c r="M21" s="78">
        <v>8</v>
      </c>
      <c r="N21" s="77">
        <f>'K-Faktoren'!$C17</f>
        <v>9</v>
      </c>
      <c r="O21" s="77">
        <f t="shared" si="1"/>
        <v>216</v>
      </c>
      <c r="Q21" s="79" t="str">
        <f>'K-Faktoren'!A17</f>
        <v>11b</v>
      </c>
      <c r="R21" s="78">
        <v>7.5</v>
      </c>
      <c r="S21" s="78">
        <v>7.5</v>
      </c>
      <c r="T21" s="78">
        <v>8.5</v>
      </c>
      <c r="U21" s="78">
        <v>8.5</v>
      </c>
      <c r="V21" s="78">
        <v>8</v>
      </c>
      <c r="W21" s="79">
        <f>'K-Faktoren'!$C17</f>
        <v>9</v>
      </c>
      <c r="X21" s="79">
        <f t="shared" si="2"/>
        <v>216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>
        <v>9</v>
      </c>
      <c r="C22" s="74">
        <v>9</v>
      </c>
      <c r="D22" s="74">
        <v>9</v>
      </c>
      <c r="E22" s="75">
        <f>'K-Faktoren'!C34</f>
        <v>5</v>
      </c>
      <c r="F22" s="76">
        <f t="shared" si="0"/>
        <v>135</v>
      </c>
      <c r="H22" s="77" t="str">
        <f>'K-Faktoren'!A18</f>
        <v>11c</v>
      </c>
      <c r="I22" s="78">
        <v>7.5</v>
      </c>
      <c r="J22" s="78">
        <v>7.5</v>
      </c>
      <c r="K22" s="78">
        <v>8.5</v>
      </c>
      <c r="L22" s="78">
        <v>9</v>
      </c>
      <c r="M22" s="78">
        <v>8</v>
      </c>
      <c r="N22" s="77">
        <f>'K-Faktoren'!$C18</f>
        <v>9</v>
      </c>
      <c r="O22" s="77">
        <f t="shared" si="1"/>
        <v>216</v>
      </c>
      <c r="Q22" s="79" t="str">
        <f>'K-Faktoren'!A18</f>
        <v>11c</v>
      </c>
      <c r="R22" s="78">
        <v>7.5</v>
      </c>
      <c r="S22" s="78">
        <v>7.5</v>
      </c>
      <c r="T22" s="78">
        <v>8.5</v>
      </c>
      <c r="U22" s="78">
        <v>8.5</v>
      </c>
      <c r="V22" s="78">
        <v>8</v>
      </c>
      <c r="W22" s="79">
        <f>'K-Faktoren'!$C18</f>
        <v>9</v>
      </c>
      <c r="X22" s="79">
        <f t="shared" si="2"/>
        <v>216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2667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2402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2357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107</v>
      </c>
      <c r="C27" s="103">
        <f>SUM(C10:C21)</f>
        <v>107</v>
      </c>
      <c r="D27" s="103">
        <f>SUM(D10:D21)</f>
        <v>107</v>
      </c>
      <c r="I27" s="103">
        <f>SUM(I10:I22)</f>
        <v>101.5</v>
      </c>
      <c r="J27" s="103">
        <f>SUM(J10:J22)</f>
        <v>100</v>
      </c>
      <c r="K27" s="103">
        <f>SUM(K10:K22)</f>
        <v>105</v>
      </c>
      <c r="L27" s="103">
        <f>SUM(L10:L22)</f>
        <v>112</v>
      </c>
      <c r="M27" s="103">
        <f>SUM(M10:M22)</f>
        <v>105</v>
      </c>
      <c r="R27" s="103">
        <f>SUM(R10:R22)</f>
        <v>97</v>
      </c>
      <c r="S27" s="103">
        <f>SUM(S10:S22)</f>
        <v>95.5</v>
      </c>
      <c r="T27" s="103">
        <f>SUM(T10:T22)</f>
        <v>109</v>
      </c>
      <c r="U27" s="103">
        <f>SUM(U10:U22)</f>
        <v>111</v>
      </c>
      <c r="V27" s="103">
        <f>SUM(V10:V22)</f>
        <v>101.5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1111">
    <pageSetUpPr fitToPage="1"/>
  </sheetPr>
  <dimension ref="A1:AG28"/>
  <sheetViews>
    <sheetView zoomScalePageLayoutView="0" workbookViewId="0" topLeftCell="A3">
      <selection activeCell="V23" sqref="V23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2470.5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2430.5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14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4901</v>
      </c>
      <c r="AF5" s="109"/>
      <c r="AG5" s="3"/>
    </row>
    <row r="6" spans="1:33" ht="20.25" customHeight="1">
      <c r="A6" s="53"/>
      <c r="B6" s="54"/>
      <c r="C6" s="55">
        <f>Startliste!A13</f>
        <v>27</v>
      </c>
      <c r="D6" s="54"/>
      <c r="E6" s="55" t="str">
        <f>Startliste!B13</f>
        <v>Gähwiler</v>
      </c>
      <c r="F6" s="56"/>
      <c r="G6" s="56"/>
      <c r="H6" s="56"/>
      <c r="I6" s="56"/>
      <c r="J6" s="54"/>
      <c r="K6" s="55" t="str">
        <f>Startliste!C13</f>
        <v>Walter</v>
      </c>
      <c r="L6" s="56"/>
      <c r="M6" s="56"/>
      <c r="N6" s="56"/>
      <c r="O6" s="56"/>
      <c r="P6" s="54"/>
      <c r="Q6" s="55" t="str">
        <f>Startliste!D13</f>
        <v>MG Bern</v>
      </c>
      <c r="R6" s="56"/>
      <c r="S6" s="56"/>
      <c r="T6" s="56"/>
      <c r="U6" s="56"/>
      <c r="V6" s="54"/>
      <c r="W6" s="55" t="str">
        <f>Startliste!E13</f>
        <v>SUI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>
        <v>8.5</v>
      </c>
      <c r="C10" s="74">
        <v>8.5</v>
      </c>
      <c r="D10" s="74">
        <v>8.5</v>
      </c>
      <c r="E10" s="75">
        <f>'K-Faktoren'!$C22</f>
        <v>13</v>
      </c>
      <c r="F10" s="76">
        <f aca="true" t="shared" si="0" ref="F10:F22">(B10+C10+D10)*E10</f>
        <v>331.5</v>
      </c>
      <c r="H10" s="77" t="str">
        <f>'K-Faktoren'!A6</f>
        <v>1</v>
      </c>
      <c r="I10" s="78">
        <v>8.5</v>
      </c>
      <c r="J10" s="78">
        <v>8</v>
      </c>
      <c r="K10" s="78">
        <v>8</v>
      </c>
      <c r="L10" s="78">
        <v>8</v>
      </c>
      <c r="M10" s="78">
        <v>8</v>
      </c>
      <c r="N10" s="77">
        <f>'K-Faktoren'!$C6</f>
        <v>11</v>
      </c>
      <c r="O10" s="77">
        <f aca="true" t="shared" si="1" ref="O10:O22">(I10+J10+K10+L10+M10-MIN(I10:M10)-MAX(I10:M10))*N10</f>
        <v>264</v>
      </c>
      <c r="Q10" s="79" t="str">
        <f>'K-Faktoren'!A6</f>
        <v>1</v>
      </c>
      <c r="R10" s="78">
        <v>9</v>
      </c>
      <c r="S10" s="78">
        <v>8.5</v>
      </c>
      <c r="T10" s="78">
        <v>8.5</v>
      </c>
      <c r="U10" s="78">
        <v>8</v>
      </c>
      <c r="V10" s="78">
        <v>8.5</v>
      </c>
      <c r="W10" s="79">
        <f>'K-Faktoren'!$C6</f>
        <v>11</v>
      </c>
      <c r="X10" s="79">
        <f aca="true" t="shared" si="2" ref="X10:X22">(R10+S10+T10+U10+V10-MIN(R10:V10)-MAX(R10:V10))*W10</f>
        <v>280.5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>
        <v>8</v>
      </c>
      <c r="C11" s="74">
        <v>8</v>
      </c>
      <c r="D11" s="74">
        <v>8</v>
      </c>
      <c r="E11" s="75">
        <f>'K-Faktoren'!$C23</f>
        <v>13</v>
      </c>
      <c r="F11" s="76">
        <f t="shared" si="0"/>
        <v>312</v>
      </c>
      <c r="H11" s="77" t="str">
        <f>'K-Faktoren'!A7</f>
        <v>2</v>
      </c>
      <c r="I11" s="78">
        <v>8.5</v>
      </c>
      <c r="J11" s="78">
        <v>8</v>
      </c>
      <c r="K11" s="78">
        <v>8</v>
      </c>
      <c r="L11" s="78">
        <v>8.5</v>
      </c>
      <c r="M11" s="78">
        <v>8</v>
      </c>
      <c r="N11" s="77">
        <f>'K-Faktoren'!$C7</f>
        <v>7</v>
      </c>
      <c r="O11" s="77">
        <f t="shared" si="1"/>
        <v>171.5</v>
      </c>
      <c r="Q11" s="79" t="str">
        <f>'K-Faktoren'!A7</f>
        <v>2</v>
      </c>
      <c r="R11" s="78">
        <v>8.5</v>
      </c>
      <c r="S11" s="78">
        <v>8</v>
      </c>
      <c r="T11" s="78">
        <v>8.5</v>
      </c>
      <c r="U11" s="78">
        <v>7.5</v>
      </c>
      <c r="V11" s="78">
        <v>7.5</v>
      </c>
      <c r="W11" s="79">
        <f>'K-Faktoren'!$C7</f>
        <v>7</v>
      </c>
      <c r="X11" s="79">
        <f t="shared" si="2"/>
        <v>168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>
        <v>8.5</v>
      </c>
      <c r="C12" s="74">
        <v>8.5</v>
      </c>
      <c r="D12" s="74">
        <v>8.5</v>
      </c>
      <c r="E12" s="75">
        <f>'K-Faktoren'!$C24</f>
        <v>13</v>
      </c>
      <c r="F12" s="76">
        <f t="shared" si="0"/>
        <v>331.5</v>
      </c>
      <c r="H12" s="77" t="str">
        <f>'K-Faktoren'!A8</f>
        <v>3</v>
      </c>
      <c r="I12" s="78">
        <v>7.5</v>
      </c>
      <c r="J12" s="78">
        <v>7.5</v>
      </c>
      <c r="K12" s="78">
        <v>7.5</v>
      </c>
      <c r="L12" s="78">
        <v>7.5</v>
      </c>
      <c r="M12" s="78">
        <v>7.5</v>
      </c>
      <c r="N12" s="77">
        <f>'K-Faktoren'!$C8</f>
        <v>7</v>
      </c>
      <c r="O12" s="77">
        <f t="shared" si="1"/>
        <v>157.5</v>
      </c>
      <c r="Q12" s="79" t="str">
        <f>'K-Faktoren'!A8</f>
        <v>3</v>
      </c>
      <c r="R12" s="78">
        <v>8.5</v>
      </c>
      <c r="S12" s="78">
        <v>8</v>
      </c>
      <c r="T12" s="78">
        <v>8.5</v>
      </c>
      <c r="U12" s="78">
        <v>8</v>
      </c>
      <c r="V12" s="78">
        <v>8</v>
      </c>
      <c r="W12" s="79">
        <f>'K-Faktoren'!$C8</f>
        <v>7</v>
      </c>
      <c r="X12" s="79">
        <f t="shared" si="2"/>
        <v>171.5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>
        <v>9</v>
      </c>
      <c r="C13" s="74">
        <v>9</v>
      </c>
      <c r="D13" s="74">
        <v>9</v>
      </c>
      <c r="E13" s="75">
        <f>'K-Faktoren'!$C25</f>
        <v>3</v>
      </c>
      <c r="F13" s="76">
        <f t="shared" si="0"/>
        <v>81</v>
      </c>
      <c r="H13" s="77" t="str">
        <f>'K-Faktoren'!A9</f>
        <v>4</v>
      </c>
      <c r="I13" s="78">
        <v>8.5</v>
      </c>
      <c r="J13" s="78">
        <v>8.5</v>
      </c>
      <c r="K13" s="78">
        <v>8</v>
      </c>
      <c r="L13" s="78">
        <v>8.5</v>
      </c>
      <c r="M13" s="78">
        <v>8</v>
      </c>
      <c r="N13" s="77">
        <f>'K-Faktoren'!$C9</f>
        <v>7</v>
      </c>
      <c r="O13" s="77">
        <f t="shared" si="1"/>
        <v>175</v>
      </c>
      <c r="Q13" s="79" t="str">
        <f>'K-Faktoren'!A9</f>
        <v>4</v>
      </c>
      <c r="R13" s="78">
        <v>8.5</v>
      </c>
      <c r="S13" s="78">
        <v>8.5</v>
      </c>
      <c r="T13" s="78">
        <v>8.5</v>
      </c>
      <c r="U13" s="78">
        <v>8.5</v>
      </c>
      <c r="V13" s="78">
        <v>8</v>
      </c>
      <c r="W13" s="79">
        <f>'K-Faktoren'!$C9</f>
        <v>7</v>
      </c>
      <c r="X13" s="79">
        <f t="shared" si="2"/>
        <v>178.5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>
        <v>8</v>
      </c>
      <c r="C14" s="74">
        <v>8</v>
      </c>
      <c r="D14" s="74">
        <v>8</v>
      </c>
      <c r="E14" s="75">
        <f>'K-Faktoren'!$C26</f>
        <v>2</v>
      </c>
      <c r="F14" s="76">
        <f t="shared" si="0"/>
        <v>48</v>
      </c>
      <c r="H14" s="77" t="str">
        <f>'K-Faktoren'!A10</f>
        <v>5</v>
      </c>
      <c r="I14" s="78">
        <v>8</v>
      </c>
      <c r="J14" s="78">
        <v>8</v>
      </c>
      <c r="K14" s="78">
        <v>7.5</v>
      </c>
      <c r="L14" s="78">
        <v>8</v>
      </c>
      <c r="M14" s="78">
        <v>8</v>
      </c>
      <c r="N14" s="77">
        <f>'K-Faktoren'!$C10</f>
        <v>7</v>
      </c>
      <c r="O14" s="77">
        <f t="shared" si="1"/>
        <v>168</v>
      </c>
      <c r="Q14" s="79" t="str">
        <f>'K-Faktoren'!A10</f>
        <v>5</v>
      </c>
      <c r="R14" s="78">
        <v>8</v>
      </c>
      <c r="S14" s="78">
        <v>7.5</v>
      </c>
      <c r="T14" s="78">
        <v>8</v>
      </c>
      <c r="U14" s="78">
        <v>7.5</v>
      </c>
      <c r="V14" s="78">
        <v>7.5</v>
      </c>
      <c r="W14" s="79">
        <f>'K-Faktoren'!$C10</f>
        <v>7</v>
      </c>
      <c r="X14" s="79">
        <f t="shared" si="2"/>
        <v>161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>
        <v>8</v>
      </c>
      <c r="C15" s="74">
        <v>8</v>
      </c>
      <c r="D15" s="74">
        <v>8</v>
      </c>
      <c r="E15" s="75">
        <f>'K-Faktoren'!$C27</f>
        <v>8</v>
      </c>
      <c r="F15" s="76">
        <f t="shared" si="0"/>
        <v>192</v>
      </c>
      <c r="H15" s="77" t="str">
        <f>'K-Faktoren'!A11</f>
        <v>6</v>
      </c>
      <c r="I15" s="78">
        <v>8.5</v>
      </c>
      <c r="J15" s="78">
        <v>8.5</v>
      </c>
      <c r="K15" s="78">
        <v>8</v>
      </c>
      <c r="L15" s="78">
        <v>8.5</v>
      </c>
      <c r="M15" s="78">
        <v>8</v>
      </c>
      <c r="N15" s="77">
        <f>'K-Faktoren'!$C11</f>
        <v>7</v>
      </c>
      <c r="O15" s="77">
        <f t="shared" si="1"/>
        <v>175</v>
      </c>
      <c r="Q15" s="79" t="str">
        <f>'K-Faktoren'!A11</f>
        <v>6</v>
      </c>
      <c r="R15" s="78">
        <v>8.5</v>
      </c>
      <c r="S15" s="78">
        <v>8</v>
      </c>
      <c r="T15" s="78">
        <v>8</v>
      </c>
      <c r="U15" s="78">
        <v>8</v>
      </c>
      <c r="V15" s="78">
        <v>8</v>
      </c>
      <c r="W15" s="79">
        <f>'K-Faktoren'!$C11</f>
        <v>7</v>
      </c>
      <c r="X15" s="79">
        <f t="shared" si="2"/>
        <v>168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>
        <v>7</v>
      </c>
      <c r="C16" s="74">
        <v>7</v>
      </c>
      <c r="D16" s="74">
        <v>7</v>
      </c>
      <c r="E16" s="75">
        <f>'K-Faktoren'!$C28</f>
        <v>3</v>
      </c>
      <c r="F16" s="76">
        <f t="shared" si="0"/>
        <v>63</v>
      </c>
      <c r="H16" s="77" t="str">
        <f>'K-Faktoren'!A12</f>
        <v>7</v>
      </c>
      <c r="I16" s="78">
        <v>8.5</v>
      </c>
      <c r="J16" s="78">
        <v>8</v>
      </c>
      <c r="K16" s="78">
        <v>8</v>
      </c>
      <c r="L16" s="78">
        <v>7.5</v>
      </c>
      <c r="M16" s="78">
        <v>7.5</v>
      </c>
      <c r="N16" s="77">
        <f>'K-Faktoren'!$C12</f>
        <v>7</v>
      </c>
      <c r="O16" s="77">
        <f t="shared" si="1"/>
        <v>164.5</v>
      </c>
      <c r="Q16" s="79" t="str">
        <f>'K-Faktoren'!A12</f>
        <v>7</v>
      </c>
      <c r="R16" s="78">
        <v>8</v>
      </c>
      <c r="S16" s="78">
        <v>7.5</v>
      </c>
      <c r="T16" s="78">
        <v>8</v>
      </c>
      <c r="U16" s="78">
        <v>7.5</v>
      </c>
      <c r="V16" s="78">
        <v>7</v>
      </c>
      <c r="W16" s="79">
        <f>'K-Faktoren'!$C12</f>
        <v>7</v>
      </c>
      <c r="X16" s="79">
        <f t="shared" si="2"/>
        <v>161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>
        <v>7.5</v>
      </c>
      <c r="C17" s="74">
        <v>7.5</v>
      </c>
      <c r="D17" s="74">
        <v>7.5</v>
      </c>
      <c r="E17" s="75">
        <f>'K-Faktoren'!$C29</f>
        <v>7</v>
      </c>
      <c r="F17" s="76">
        <f t="shared" si="0"/>
        <v>157.5</v>
      </c>
      <c r="H17" s="77" t="str">
        <f>'K-Faktoren'!A13</f>
        <v>8</v>
      </c>
      <c r="I17" s="78">
        <v>8</v>
      </c>
      <c r="J17" s="78">
        <v>8.5</v>
      </c>
      <c r="K17" s="78">
        <v>7.5</v>
      </c>
      <c r="L17" s="78">
        <v>8</v>
      </c>
      <c r="M17" s="78">
        <v>8</v>
      </c>
      <c r="N17" s="77">
        <f>'K-Faktoren'!$C13</f>
        <v>7</v>
      </c>
      <c r="O17" s="77">
        <f t="shared" si="1"/>
        <v>168</v>
      </c>
      <c r="Q17" s="79" t="str">
        <f>'K-Faktoren'!A13</f>
        <v>8</v>
      </c>
      <c r="R17" s="78">
        <v>8</v>
      </c>
      <c r="S17" s="78">
        <v>7.5</v>
      </c>
      <c r="T17" s="78">
        <v>8</v>
      </c>
      <c r="U17" s="78">
        <v>7</v>
      </c>
      <c r="V17" s="78">
        <v>7.5</v>
      </c>
      <c r="W17" s="79">
        <f>'K-Faktoren'!$C13</f>
        <v>7</v>
      </c>
      <c r="X17" s="79">
        <f t="shared" si="2"/>
        <v>161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>
        <v>8</v>
      </c>
      <c r="C18" s="74">
        <v>8</v>
      </c>
      <c r="D18" s="74">
        <v>8</v>
      </c>
      <c r="E18" s="75">
        <f>'K-Faktoren'!$C30</f>
        <v>7</v>
      </c>
      <c r="F18" s="76">
        <f t="shared" si="0"/>
        <v>168</v>
      </c>
      <c r="H18" s="77" t="str">
        <f>'K-Faktoren'!A14</f>
        <v>9</v>
      </c>
      <c r="I18" s="78">
        <v>8</v>
      </c>
      <c r="J18" s="78">
        <v>8</v>
      </c>
      <c r="K18" s="78">
        <v>8</v>
      </c>
      <c r="L18" s="78">
        <v>8</v>
      </c>
      <c r="M18" s="78">
        <v>8</v>
      </c>
      <c r="N18" s="77">
        <f>'K-Faktoren'!$C14</f>
        <v>7</v>
      </c>
      <c r="O18" s="77">
        <f t="shared" si="1"/>
        <v>168</v>
      </c>
      <c r="Q18" s="79" t="str">
        <f>'K-Faktoren'!A14</f>
        <v>9</v>
      </c>
      <c r="R18" s="78">
        <v>8</v>
      </c>
      <c r="S18" s="78">
        <v>8</v>
      </c>
      <c r="T18" s="78">
        <v>8</v>
      </c>
      <c r="U18" s="78">
        <v>8</v>
      </c>
      <c r="V18" s="78">
        <v>8</v>
      </c>
      <c r="W18" s="79">
        <f>'K-Faktoren'!$C14</f>
        <v>7</v>
      </c>
      <c r="X18" s="79">
        <f t="shared" si="2"/>
        <v>168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>
        <v>8</v>
      </c>
      <c r="C19" s="74">
        <v>8</v>
      </c>
      <c r="D19" s="74">
        <v>8</v>
      </c>
      <c r="E19" s="75">
        <f>'K-Faktoren'!$C31</f>
        <v>12</v>
      </c>
      <c r="F19" s="76">
        <f t="shared" si="0"/>
        <v>288</v>
      </c>
      <c r="H19" s="77" t="str">
        <f>'K-Faktoren'!A15</f>
        <v>10</v>
      </c>
      <c r="I19" s="78">
        <v>8.5</v>
      </c>
      <c r="J19" s="78">
        <v>8.5</v>
      </c>
      <c r="K19" s="78">
        <v>8</v>
      </c>
      <c r="L19" s="78">
        <v>8.5</v>
      </c>
      <c r="M19" s="78">
        <v>8.5</v>
      </c>
      <c r="N19" s="77">
        <f>'K-Faktoren'!$C15</f>
        <v>11</v>
      </c>
      <c r="O19" s="77">
        <f t="shared" si="1"/>
        <v>280.5</v>
      </c>
      <c r="Q19" s="79" t="str">
        <f>'K-Faktoren'!A15</f>
        <v>10</v>
      </c>
      <c r="R19" s="78">
        <v>8</v>
      </c>
      <c r="S19" s="78">
        <v>8</v>
      </c>
      <c r="T19" s="78">
        <v>8.5</v>
      </c>
      <c r="U19" s="78">
        <v>8</v>
      </c>
      <c r="V19" s="78">
        <v>8</v>
      </c>
      <c r="W19" s="79">
        <f>'K-Faktoren'!$C15</f>
        <v>11</v>
      </c>
      <c r="X19" s="79">
        <f t="shared" si="2"/>
        <v>264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>
        <v>8.5</v>
      </c>
      <c r="C20" s="74">
        <v>8.5</v>
      </c>
      <c r="D20" s="74">
        <v>8.5</v>
      </c>
      <c r="E20" s="75">
        <f>'K-Faktoren'!$C32</f>
        <v>5</v>
      </c>
      <c r="F20" s="76">
        <f t="shared" si="0"/>
        <v>127.5</v>
      </c>
      <c r="H20" s="77" t="str">
        <f>'K-Faktoren'!A16</f>
        <v>11a</v>
      </c>
      <c r="I20" s="78">
        <v>9</v>
      </c>
      <c r="J20" s="78">
        <v>8.5</v>
      </c>
      <c r="K20" s="78">
        <v>8</v>
      </c>
      <c r="L20" s="78">
        <v>9</v>
      </c>
      <c r="M20" s="78">
        <v>8</v>
      </c>
      <c r="N20" s="77">
        <f>'K-Faktoren'!$C16</f>
        <v>4</v>
      </c>
      <c r="O20" s="77">
        <f t="shared" si="1"/>
        <v>102</v>
      </c>
      <c r="Q20" s="79" t="str">
        <f>'K-Faktoren'!A16</f>
        <v>11a</v>
      </c>
      <c r="R20" s="78">
        <v>8.5</v>
      </c>
      <c r="S20" s="78">
        <v>9</v>
      </c>
      <c r="T20" s="78">
        <v>9</v>
      </c>
      <c r="U20" s="78">
        <v>9</v>
      </c>
      <c r="V20" s="78">
        <v>9</v>
      </c>
      <c r="W20" s="79">
        <f>'K-Faktoren'!$C16</f>
        <v>4</v>
      </c>
      <c r="X20" s="79">
        <f t="shared" si="2"/>
        <v>108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>
        <v>9</v>
      </c>
      <c r="C21" s="74">
        <v>9</v>
      </c>
      <c r="D21" s="74">
        <v>9</v>
      </c>
      <c r="E21" s="75">
        <f>'K-Faktoren'!$C33</f>
        <v>9</v>
      </c>
      <c r="F21" s="76">
        <f t="shared" si="0"/>
        <v>243</v>
      </c>
      <c r="H21" s="77" t="str">
        <f>'K-Faktoren'!A17</f>
        <v>11b</v>
      </c>
      <c r="I21" s="78">
        <v>8</v>
      </c>
      <c r="J21" s="78">
        <v>8.5</v>
      </c>
      <c r="K21" s="78">
        <v>8</v>
      </c>
      <c r="L21" s="78">
        <v>8</v>
      </c>
      <c r="M21" s="78">
        <v>8</v>
      </c>
      <c r="N21" s="77">
        <f>'K-Faktoren'!$C17</f>
        <v>9</v>
      </c>
      <c r="O21" s="77">
        <f t="shared" si="1"/>
        <v>216</v>
      </c>
      <c r="Q21" s="79" t="str">
        <f>'K-Faktoren'!A17</f>
        <v>11b</v>
      </c>
      <c r="R21" s="78">
        <v>8.5</v>
      </c>
      <c r="S21" s="78">
        <v>8</v>
      </c>
      <c r="T21" s="78">
        <v>8.5</v>
      </c>
      <c r="U21" s="78">
        <v>8</v>
      </c>
      <c r="V21" s="78">
        <v>8</v>
      </c>
      <c r="W21" s="79">
        <f>'K-Faktoren'!$C17</f>
        <v>9</v>
      </c>
      <c r="X21" s="79">
        <f t="shared" si="2"/>
        <v>220.5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>
        <v>8.5</v>
      </c>
      <c r="C22" s="74">
        <v>8.5</v>
      </c>
      <c r="D22" s="74">
        <v>8.5</v>
      </c>
      <c r="E22" s="75">
        <f>'K-Faktoren'!C34</f>
        <v>5</v>
      </c>
      <c r="F22" s="76">
        <f t="shared" si="0"/>
        <v>127.5</v>
      </c>
      <c r="H22" s="77" t="str">
        <f>'K-Faktoren'!A18</f>
        <v>11c</v>
      </c>
      <c r="I22" s="78">
        <v>8.5</v>
      </c>
      <c r="J22" s="78">
        <v>8.5</v>
      </c>
      <c r="K22" s="78">
        <v>8</v>
      </c>
      <c r="L22" s="78">
        <v>8</v>
      </c>
      <c r="M22" s="78">
        <v>8.5</v>
      </c>
      <c r="N22" s="77">
        <f>'K-Faktoren'!$C18</f>
        <v>9</v>
      </c>
      <c r="O22" s="77">
        <f t="shared" si="1"/>
        <v>225</v>
      </c>
      <c r="Q22" s="79" t="str">
        <f>'K-Faktoren'!A18</f>
        <v>11c</v>
      </c>
      <c r="R22" s="78">
        <v>8.5</v>
      </c>
      <c r="S22" s="78">
        <v>7.5</v>
      </c>
      <c r="T22" s="78">
        <v>8.5</v>
      </c>
      <c r="U22" s="78">
        <v>7.5</v>
      </c>
      <c r="V22" s="78">
        <v>8</v>
      </c>
      <c r="W22" s="79">
        <f>'K-Faktoren'!$C18</f>
        <v>9</v>
      </c>
      <c r="X22" s="79">
        <f t="shared" si="2"/>
        <v>216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2470.5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2435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2426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98</v>
      </c>
      <c r="C27" s="103">
        <f>SUM(C10:C21)</f>
        <v>98</v>
      </c>
      <c r="D27" s="103">
        <f>SUM(D10:D21)</f>
        <v>98</v>
      </c>
      <c r="I27" s="103">
        <f>SUM(I10:I22)</f>
        <v>108</v>
      </c>
      <c r="J27" s="103">
        <f>SUM(J10:J22)</f>
        <v>107</v>
      </c>
      <c r="K27" s="103">
        <f>SUM(K10:K22)</f>
        <v>102.5</v>
      </c>
      <c r="L27" s="103">
        <f>SUM(L10:L22)</f>
        <v>106</v>
      </c>
      <c r="M27" s="103">
        <f>SUM(M10:M22)</f>
        <v>104</v>
      </c>
      <c r="R27" s="103">
        <f>SUM(R10:R22)</f>
        <v>108.5</v>
      </c>
      <c r="S27" s="103">
        <f>SUM(S10:S22)</f>
        <v>104</v>
      </c>
      <c r="T27" s="103">
        <f>SUM(T10:T22)</f>
        <v>108.5</v>
      </c>
      <c r="U27" s="103">
        <f>SUM(U10:U22)</f>
        <v>102.5</v>
      </c>
      <c r="V27" s="103">
        <f>SUM(V10:V22)</f>
        <v>103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11111">
    <pageSetUpPr fitToPage="1"/>
  </sheetPr>
  <dimension ref="A1:AG28"/>
  <sheetViews>
    <sheetView zoomScalePageLayoutView="0" workbookViewId="0" topLeftCell="A3">
      <selection activeCell="V23" sqref="V23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9" t="str">
        <f>Startliste!D4</f>
        <v>F4C</v>
      </c>
      <c r="N1" s="109"/>
      <c r="O1" s="109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E26</f>
        <v>2506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 t="str">
        <f>Startliste!D5</f>
        <v>21./22. 09. 2013</v>
      </c>
      <c r="N2" s="110"/>
      <c r="O2" s="110"/>
      <c r="P2" s="110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IF(W4&gt;1,(N26+W26+AF26-MIN(N26,W26,AF26))/2,MAX(N26,W26,AF26))</f>
        <v>2045.75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2" t="s">
        <v>30</v>
      </c>
      <c r="R4" s="40"/>
      <c r="S4" s="40"/>
      <c r="T4" s="40"/>
      <c r="U4" s="40"/>
      <c r="V4" s="43"/>
      <c r="W4" s="44">
        <f>Startliste!E30</f>
        <v>2</v>
      </c>
      <c r="X4" s="45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6" t="s">
        <v>15</v>
      </c>
      <c r="B5" s="47"/>
      <c r="C5" s="48" t="s">
        <v>5</v>
      </c>
      <c r="D5" s="47"/>
      <c r="E5" s="48" t="s">
        <v>6</v>
      </c>
      <c r="F5" s="49"/>
      <c r="G5" s="49"/>
      <c r="H5" s="49"/>
      <c r="I5" s="49"/>
      <c r="J5" s="49"/>
      <c r="K5" s="48" t="s">
        <v>7</v>
      </c>
      <c r="L5" s="49"/>
      <c r="M5" s="49"/>
      <c r="N5" s="49"/>
      <c r="O5" s="49"/>
      <c r="P5" s="47"/>
      <c r="Q5" s="48" t="s">
        <v>8</v>
      </c>
      <c r="R5" s="50"/>
      <c r="S5" s="50"/>
      <c r="T5" s="50"/>
      <c r="U5" s="50"/>
      <c r="V5" s="51"/>
      <c r="W5" s="48" t="s">
        <v>9</v>
      </c>
      <c r="X5" s="52"/>
      <c r="Z5" s="1" t="s">
        <v>97</v>
      </c>
      <c r="AA5" s="2"/>
      <c r="AB5" s="2"/>
      <c r="AC5" s="2"/>
      <c r="AD5" s="2"/>
      <c r="AE5" s="109">
        <f>AE1+AE3</f>
        <v>4551.75</v>
      </c>
      <c r="AF5" s="109"/>
      <c r="AG5" s="3"/>
    </row>
    <row r="6" spans="1:33" ht="20.25" customHeight="1">
      <c r="A6" s="53"/>
      <c r="B6" s="54"/>
      <c r="C6" s="55">
        <f>Startliste!A14</f>
        <v>28</v>
      </c>
      <c r="D6" s="54"/>
      <c r="E6" s="55" t="str">
        <f>Startliste!B14</f>
        <v>Fischer</v>
      </c>
      <c r="F6" s="56"/>
      <c r="G6" s="56"/>
      <c r="H6" s="56"/>
      <c r="I6" s="56"/>
      <c r="J6" s="54"/>
      <c r="K6" s="55" t="str">
        <f>Startliste!C14</f>
        <v>Gody</v>
      </c>
      <c r="L6" s="56"/>
      <c r="M6" s="56"/>
      <c r="N6" s="56"/>
      <c r="O6" s="56"/>
      <c r="P6" s="54"/>
      <c r="Q6" s="55" t="str">
        <f>Startliste!D14</f>
        <v>MG Dübendorf</v>
      </c>
      <c r="R6" s="56"/>
      <c r="S6" s="56"/>
      <c r="T6" s="56"/>
      <c r="U6" s="56"/>
      <c r="V6" s="54"/>
      <c r="W6" s="55" t="str">
        <f>Startliste!E14</f>
        <v>SUI</v>
      </c>
      <c r="X6" s="57"/>
      <c r="Z6" s="58"/>
      <c r="AA6" s="59"/>
      <c r="AB6" s="59"/>
      <c r="AC6" s="59"/>
      <c r="AD6" s="15"/>
      <c r="AE6" s="15"/>
      <c r="AF6" s="15"/>
      <c r="AG6" s="16"/>
    </row>
    <row r="7" ht="20.25" customHeight="1"/>
    <row r="8" spans="1:33" ht="20.25" customHeight="1">
      <c r="A8" s="60" t="s">
        <v>69</v>
      </c>
      <c r="B8" s="61"/>
      <c r="C8" s="61"/>
      <c r="D8" s="61"/>
      <c r="E8" s="61"/>
      <c r="F8" s="61"/>
      <c r="H8" s="62" t="s">
        <v>98</v>
      </c>
      <c r="I8" s="63"/>
      <c r="J8" s="63"/>
      <c r="K8" s="63"/>
      <c r="L8" s="63"/>
      <c r="M8" s="63"/>
      <c r="N8" s="63"/>
      <c r="O8" s="63"/>
      <c r="Q8" s="64" t="s">
        <v>99</v>
      </c>
      <c r="R8" s="65"/>
      <c r="S8" s="65"/>
      <c r="T8" s="65"/>
      <c r="U8" s="65"/>
      <c r="V8" s="65"/>
      <c r="W8" s="65"/>
      <c r="X8" s="65"/>
      <c r="Z8" s="66" t="s">
        <v>100</v>
      </c>
      <c r="AA8" s="67"/>
      <c r="AB8" s="67"/>
      <c r="AC8" s="67"/>
      <c r="AD8" s="67"/>
      <c r="AE8" s="67"/>
      <c r="AF8" s="67"/>
      <c r="AG8" s="67"/>
    </row>
    <row r="9" spans="1:33" s="69" customFormat="1" ht="45" customHeight="1">
      <c r="A9" s="68" t="s">
        <v>101</v>
      </c>
      <c r="B9" s="68" t="s">
        <v>102</v>
      </c>
      <c r="C9" s="68" t="s">
        <v>103</v>
      </c>
      <c r="D9" s="68" t="s">
        <v>104</v>
      </c>
      <c r="E9" s="68" t="s">
        <v>42</v>
      </c>
      <c r="F9" s="68" t="s">
        <v>105</v>
      </c>
      <c r="H9" s="70" t="s">
        <v>40</v>
      </c>
      <c r="I9" s="70" t="s">
        <v>102</v>
      </c>
      <c r="J9" s="70" t="s">
        <v>103</v>
      </c>
      <c r="K9" s="70" t="s">
        <v>104</v>
      </c>
      <c r="L9" s="70" t="s">
        <v>106</v>
      </c>
      <c r="M9" s="70" t="s">
        <v>107</v>
      </c>
      <c r="N9" s="70" t="s">
        <v>42</v>
      </c>
      <c r="O9" s="70" t="s">
        <v>105</v>
      </c>
      <c r="Q9" s="71" t="s">
        <v>40</v>
      </c>
      <c r="R9" s="71" t="s">
        <v>102</v>
      </c>
      <c r="S9" s="71" t="s">
        <v>103</v>
      </c>
      <c r="T9" s="71" t="s">
        <v>104</v>
      </c>
      <c r="U9" s="71" t="s">
        <v>106</v>
      </c>
      <c r="V9" s="71" t="s">
        <v>107</v>
      </c>
      <c r="W9" s="71" t="s">
        <v>42</v>
      </c>
      <c r="X9" s="71" t="s">
        <v>105</v>
      </c>
      <c r="Z9" s="72" t="s">
        <v>40</v>
      </c>
      <c r="AA9" s="72" t="s">
        <v>102</v>
      </c>
      <c r="AB9" s="72" t="s">
        <v>103</v>
      </c>
      <c r="AC9" s="72" t="s">
        <v>104</v>
      </c>
      <c r="AD9" s="72" t="s">
        <v>106</v>
      </c>
      <c r="AE9" s="72" t="s">
        <v>107</v>
      </c>
      <c r="AF9" s="72" t="s">
        <v>42</v>
      </c>
      <c r="AG9" s="72" t="s">
        <v>105</v>
      </c>
    </row>
    <row r="10" spans="1:33" ht="20.25" customHeight="1">
      <c r="A10" s="73" t="str">
        <f>'K-Faktoren'!A22</f>
        <v>1a</v>
      </c>
      <c r="B10" s="74">
        <v>7.5</v>
      </c>
      <c r="C10" s="74">
        <v>7.5</v>
      </c>
      <c r="D10" s="74">
        <v>7.5</v>
      </c>
      <c r="E10" s="75">
        <f>'K-Faktoren'!$C22</f>
        <v>13</v>
      </c>
      <c r="F10" s="76">
        <f aca="true" t="shared" si="0" ref="F10:F22">(B10+C10+D10)*E10</f>
        <v>292.5</v>
      </c>
      <c r="H10" s="77" t="str">
        <f>'K-Faktoren'!A6</f>
        <v>1</v>
      </c>
      <c r="I10" s="78">
        <v>7.5</v>
      </c>
      <c r="J10" s="78">
        <v>8</v>
      </c>
      <c r="K10" s="78">
        <v>7</v>
      </c>
      <c r="L10" s="78">
        <v>7</v>
      </c>
      <c r="M10" s="78">
        <v>7</v>
      </c>
      <c r="N10" s="77">
        <f>'K-Faktoren'!$C6</f>
        <v>11</v>
      </c>
      <c r="O10" s="77">
        <f aca="true" t="shared" si="1" ref="O10:O22">(I10+J10+K10+L10+M10-MIN(I10:M10)-MAX(I10:M10))*N10</f>
        <v>236.5</v>
      </c>
      <c r="Q10" s="79" t="str">
        <f>'K-Faktoren'!A6</f>
        <v>1</v>
      </c>
      <c r="R10" s="78">
        <v>7.5</v>
      </c>
      <c r="S10" s="78">
        <v>7.5</v>
      </c>
      <c r="T10" s="78">
        <v>7</v>
      </c>
      <c r="U10" s="78">
        <v>7</v>
      </c>
      <c r="V10" s="78">
        <v>7</v>
      </c>
      <c r="W10" s="79">
        <f>'K-Faktoren'!$C6</f>
        <v>11</v>
      </c>
      <c r="X10" s="79">
        <f aca="true" t="shared" si="2" ref="X10:X22">(R10+S10+T10+U10+V10-MIN(R10:V10)-MAX(R10:V10))*W10</f>
        <v>236.5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11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3" t="str">
        <f>'K-Faktoren'!A23</f>
        <v>1b</v>
      </c>
      <c r="B11" s="74">
        <v>8</v>
      </c>
      <c r="C11" s="74">
        <v>8</v>
      </c>
      <c r="D11" s="74">
        <v>8</v>
      </c>
      <c r="E11" s="75">
        <f>'K-Faktoren'!$C23</f>
        <v>13</v>
      </c>
      <c r="F11" s="76">
        <f t="shared" si="0"/>
        <v>312</v>
      </c>
      <c r="H11" s="77" t="str">
        <f>'K-Faktoren'!A7</f>
        <v>2</v>
      </c>
      <c r="I11" s="78">
        <v>7</v>
      </c>
      <c r="J11" s="78">
        <v>7</v>
      </c>
      <c r="K11" s="78">
        <v>6.5</v>
      </c>
      <c r="L11" s="78">
        <v>6.5</v>
      </c>
      <c r="M11" s="78">
        <v>6.5</v>
      </c>
      <c r="N11" s="77">
        <f>'K-Faktoren'!$C7</f>
        <v>7</v>
      </c>
      <c r="O11" s="77">
        <f t="shared" si="1"/>
        <v>140</v>
      </c>
      <c r="Q11" s="79" t="str">
        <f>'K-Faktoren'!A7</f>
        <v>2</v>
      </c>
      <c r="R11" s="78">
        <v>6.5</v>
      </c>
      <c r="S11" s="78">
        <v>6.5</v>
      </c>
      <c r="T11" s="78">
        <v>6</v>
      </c>
      <c r="U11" s="78">
        <v>6</v>
      </c>
      <c r="V11" s="78">
        <v>6.5</v>
      </c>
      <c r="W11" s="79">
        <f>'K-Faktoren'!$C7</f>
        <v>7</v>
      </c>
      <c r="X11" s="79">
        <f t="shared" si="2"/>
        <v>133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7</v>
      </c>
      <c r="AG11" s="80">
        <f t="shared" si="3"/>
        <v>0</v>
      </c>
    </row>
    <row r="12" spans="1:33" ht="20.25" customHeight="1">
      <c r="A12" s="73" t="str">
        <f>'K-Faktoren'!A24</f>
        <v>1c</v>
      </c>
      <c r="B12" s="74">
        <v>9</v>
      </c>
      <c r="C12" s="74">
        <v>9</v>
      </c>
      <c r="D12" s="74">
        <v>9</v>
      </c>
      <c r="E12" s="75">
        <f>'K-Faktoren'!$C24</f>
        <v>13</v>
      </c>
      <c r="F12" s="76">
        <f t="shared" si="0"/>
        <v>351</v>
      </c>
      <c r="H12" s="77" t="str">
        <f>'K-Faktoren'!A8</f>
        <v>3</v>
      </c>
      <c r="I12" s="78">
        <v>6.5</v>
      </c>
      <c r="J12" s="78">
        <v>6.5</v>
      </c>
      <c r="K12" s="78">
        <v>6</v>
      </c>
      <c r="L12" s="78">
        <v>5.5</v>
      </c>
      <c r="M12" s="78">
        <v>6</v>
      </c>
      <c r="N12" s="77">
        <f>'K-Faktoren'!$C8</f>
        <v>7</v>
      </c>
      <c r="O12" s="77">
        <f t="shared" si="1"/>
        <v>129.5</v>
      </c>
      <c r="Q12" s="79" t="str">
        <f>'K-Faktoren'!A8</f>
        <v>3</v>
      </c>
      <c r="R12" s="78">
        <v>6.5</v>
      </c>
      <c r="S12" s="78">
        <v>7</v>
      </c>
      <c r="T12" s="78">
        <v>6.5</v>
      </c>
      <c r="U12" s="78">
        <v>6.5</v>
      </c>
      <c r="V12" s="78">
        <v>6.5</v>
      </c>
      <c r="W12" s="79">
        <f>'K-Faktoren'!$C8</f>
        <v>7</v>
      </c>
      <c r="X12" s="79">
        <f t="shared" si="2"/>
        <v>136.5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7</v>
      </c>
      <c r="AG12" s="80">
        <f t="shared" si="3"/>
        <v>0</v>
      </c>
    </row>
    <row r="13" spans="1:33" ht="20.25" customHeight="1">
      <c r="A13" s="73" t="str">
        <f>'K-Faktoren'!A25</f>
        <v>2a</v>
      </c>
      <c r="B13" s="74">
        <v>8.5</v>
      </c>
      <c r="C13" s="74">
        <v>8.5</v>
      </c>
      <c r="D13" s="74">
        <v>8.5</v>
      </c>
      <c r="E13" s="75">
        <f>'K-Faktoren'!$C25</f>
        <v>3</v>
      </c>
      <c r="F13" s="76">
        <f t="shared" si="0"/>
        <v>76.5</v>
      </c>
      <c r="H13" s="77" t="str">
        <f>'K-Faktoren'!A9</f>
        <v>4</v>
      </c>
      <c r="I13" s="78">
        <v>6.5</v>
      </c>
      <c r="J13" s="78">
        <v>7</v>
      </c>
      <c r="K13" s="78">
        <v>6</v>
      </c>
      <c r="L13" s="78">
        <v>6</v>
      </c>
      <c r="M13" s="78">
        <v>6.5</v>
      </c>
      <c r="N13" s="77">
        <f>'K-Faktoren'!$C9</f>
        <v>7</v>
      </c>
      <c r="O13" s="77">
        <f t="shared" si="1"/>
        <v>133</v>
      </c>
      <c r="Q13" s="79" t="str">
        <f>'K-Faktoren'!A9</f>
        <v>4</v>
      </c>
      <c r="R13" s="78">
        <v>6.5</v>
      </c>
      <c r="S13" s="78">
        <v>7.5</v>
      </c>
      <c r="T13" s="78">
        <v>6.5</v>
      </c>
      <c r="U13" s="78">
        <v>6.5</v>
      </c>
      <c r="V13" s="78">
        <v>6.5</v>
      </c>
      <c r="W13" s="79">
        <f>'K-Faktoren'!$C9</f>
        <v>7</v>
      </c>
      <c r="X13" s="79">
        <f t="shared" si="2"/>
        <v>136.5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7</v>
      </c>
      <c r="AG13" s="80">
        <f t="shared" si="3"/>
        <v>0</v>
      </c>
    </row>
    <row r="14" spans="1:33" ht="20.25" customHeight="1">
      <c r="A14" s="73" t="str">
        <f>'K-Faktoren'!A26</f>
        <v>2b</v>
      </c>
      <c r="B14" s="74">
        <v>8</v>
      </c>
      <c r="C14" s="74">
        <v>8</v>
      </c>
      <c r="D14" s="74">
        <v>8</v>
      </c>
      <c r="E14" s="75">
        <f>'K-Faktoren'!$C26</f>
        <v>2</v>
      </c>
      <c r="F14" s="76">
        <f t="shared" si="0"/>
        <v>48</v>
      </c>
      <c r="H14" s="77" t="str">
        <f>'K-Faktoren'!A10</f>
        <v>5</v>
      </c>
      <c r="I14" s="78">
        <v>6</v>
      </c>
      <c r="J14" s="78">
        <v>6</v>
      </c>
      <c r="K14" s="78">
        <v>5.5</v>
      </c>
      <c r="L14" s="78">
        <v>5.5</v>
      </c>
      <c r="M14" s="78">
        <v>6</v>
      </c>
      <c r="N14" s="77">
        <f>'K-Faktoren'!$C10</f>
        <v>7</v>
      </c>
      <c r="O14" s="77">
        <f t="shared" si="1"/>
        <v>122.5</v>
      </c>
      <c r="Q14" s="79" t="str">
        <f>'K-Faktoren'!A10</f>
        <v>5</v>
      </c>
      <c r="R14" s="78">
        <v>7</v>
      </c>
      <c r="S14" s="78">
        <v>7</v>
      </c>
      <c r="T14" s="78">
        <v>6</v>
      </c>
      <c r="U14" s="78">
        <v>6</v>
      </c>
      <c r="V14" s="78">
        <v>6</v>
      </c>
      <c r="W14" s="79">
        <f>'K-Faktoren'!$C10</f>
        <v>7</v>
      </c>
      <c r="X14" s="79">
        <f t="shared" si="2"/>
        <v>133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7</v>
      </c>
      <c r="AG14" s="80">
        <f t="shared" si="3"/>
        <v>0</v>
      </c>
    </row>
    <row r="15" spans="1:33" ht="20.25" customHeight="1">
      <c r="A15" s="73" t="str">
        <f>'K-Faktoren'!A27</f>
        <v>3a</v>
      </c>
      <c r="B15" s="74">
        <v>7.5</v>
      </c>
      <c r="C15" s="74">
        <v>7.5</v>
      </c>
      <c r="D15" s="74">
        <v>7.5</v>
      </c>
      <c r="E15" s="75">
        <f>'K-Faktoren'!$C27</f>
        <v>8</v>
      </c>
      <c r="F15" s="76">
        <f t="shared" si="0"/>
        <v>180</v>
      </c>
      <c r="H15" s="77" t="str">
        <f>'K-Faktoren'!A11</f>
        <v>6</v>
      </c>
      <c r="I15" s="78">
        <v>7</v>
      </c>
      <c r="J15" s="78">
        <v>6.5</v>
      </c>
      <c r="K15" s="78">
        <v>7</v>
      </c>
      <c r="L15" s="78">
        <v>7</v>
      </c>
      <c r="M15" s="78">
        <v>7</v>
      </c>
      <c r="N15" s="77">
        <f>'K-Faktoren'!$C11</f>
        <v>7</v>
      </c>
      <c r="O15" s="77">
        <f t="shared" si="1"/>
        <v>147</v>
      </c>
      <c r="Q15" s="79" t="str">
        <f>'K-Faktoren'!A11</f>
        <v>6</v>
      </c>
      <c r="R15" s="78">
        <v>7</v>
      </c>
      <c r="S15" s="78">
        <v>7</v>
      </c>
      <c r="T15" s="78">
        <v>6.5</v>
      </c>
      <c r="U15" s="78">
        <v>6.5</v>
      </c>
      <c r="V15" s="78">
        <v>6.5</v>
      </c>
      <c r="W15" s="79">
        <f>'K-Faktoren'!$C11</f>
        <v>7</v>
      </c>
      <c r="X15" s="79">
        <f t="shared" si="2"/>
        <v>140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7</v>
      </c>
      <c r="AG15" s="80">
        <f t="shared" si="3"/>
        <v>0</v>
      </c>
    </row>
    <row r="16" spans="1:33" ht="20.25" customHeight="1">
      <c r="A16" s="73" t="str">
        <f>'K-Faktoren'!A28</f>
        <v>3b</v>
      </c>
      <c r="B16" s="74">
        <v>7</v>
      </c>
      <c r="C16" s="74">
        <v>7</v>
      </c>
      <c r="D16" s="74">
        <v>7</v>
      </c>
      <c r="E16" s="75">
        <f>'K-Faktoren'!$C28</f>
        <v>3</v>
      </c>
      <c r="F16" s="76">
        <f t="shared" si="0"/>
        <v>63</v>
      </c>
      <c r="H16" s="77" t="str">
        <f>'K-Faktoren'!A12</f>
        <v>7</v>
      </c>
      <c r="I16" s="78">
        <v>7</v>
      </c>
      <c r="J16" s="78">
        <v>6.5</v>
      </c>
      <c r="K16" s="78">
        <v>6</v>
      </c>
      <c r="L16" s="78">
        <v>6</v>
      </c>
      <c r="M16" s="78">
        <v>6.5</v>
      </c>
      <c r="N16" s="77">
        <f>'K-Faktoren'!$C12</f>
        <v>7</v>
      </c>
      <c r="O16" s="77">
        <f t="shared" si="1"/>
        <v>133</v>
      </c>
      <c r="Q16" s="79" t="str">
        <f>'K-Faktoren'!A12</f>
        <v>7</v>
      </c>
      <c r="R16" s="78">
        <v>6.5</v>
      </c>
      <c r="S16" s="78">
        <v>6.5</v>
      </c>
      <c r="T16" s="78">
        <v>6</v>
      </c>
      <c r="U16" s="78">
        <v>6.5</v>
      </c>
      <c r="V16" s="78">
        <v>6.5</v>
      </c>
      <c r="W16" s="79">
        <f>'K-Faktoren'!$C12</f>
        <v>7</v>
      </c>
      <c r="X16" s="79">
        <f t="shared" si="2"/>
        <v>136.5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7</v>
      </c>
      <c r="AG16" s="80">
        <f t="shared" si="3"/>
        <v>0</v>
      </c>
    </row>
    <row r="17" spans="1:33" ht="20.25" customHeight="1">
      <c r="A17" s="73" t="str">
        <f>'K-Faktoren'!A29</f>
        <v>4a</v>
      </c>
      <c r="B17" s="74">
        <v>8.5</v>
      </c>
      <c r="C17" s="74">
        <v>8.5</v>
      </c>
      <c r="D17" s="74">
        <v>8.5</v>
      </c>
      <c r="E17" s="75">
        <f>'K-Faktoren'!$C29</f>
        <v>7</v>
      </c>
      <c r="F17" s="76">
        <f t="shared" si="0"/>
        <v>178.5</v>
      </c>
      <c r="H17" s="77" t="str">
        <f>'K-Faktoren'!A13</f>
        <v>8</v>
      </c>
      <c r="I17" s="78">
        <v>6.5</v>
      </c>
      <c r="J17" s="78">
        <v>7.5</v>
      </c>
      <c r="K17" s="78">
        <v>7</v>
      </c>
      <c r="L17" s="78">
        <v>7.5</v>
      </c>
      <c r="M17" s="78">
        <v>7</v>
      </c>
      <c r="N17" s="77">
        <f>'K-Faktoren'!$C13</f>
        <v>7</v>
      </c>
      <c r="O17" s="77">
        <f t="shared" si="1"/>
        <v>150.5</v>
      </c>
      <c r="Q17" s="79" t="str">
        <f>'K-Faktoren'!A13</f>
        <v>8</v>
      </c>
      <c r="R17" s="78">
        <v>6.5</v>
      </c>
      <c r="S17" s="78">
        <v>7</v>
      </c>
      <c r="T17" s="78">
        <v>7</v>
      </c>
      <c r="U17" s="78">
        <v>7.5</v>
      </c>
      <c r="V17" s="78">
        <v>7.5</v>
      </c>
      <c r="W17" s="79">
        <f>'K-Faktoren'!$C13</f>
        <v>7</v>
      </c>
      <c r="X17" s="79">
        <f t="shared" si="2"/>
        <v>150.5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7</v>
      </c>
      <c r="AG17" s="80">
        <f t="shared" si="3"/>
        <v>0</v>
      </c>
    </row>
    <row r="18" spans="1:33" ht="20.25" customHeight="1">
      <c r="A18" s="73" t="str">
        <f>'K-Faktoren'!A30</f>
        <v>4b</v>
      </c>
      <c r="B18" s="74">
        <v>9.5</v>
      </c>
      <c r="C18" s="74">
        <v>9</v>
      </c>
      <c r="D18" s="74">
        <v>9.5</v>
      </c>
      <c r="E18" s="75">
        <f>'K-Faktoren'!$C30</f>
        <v>7</v>
      </c>
      <c r="F18" s="76">
        <f t="shared" si="0"/>
        <v>196</v>
      </c>
      <c r="H18" s="77" t="str">
        <f>'K-Faktoren'!A14</f>
        <v>9</v>
      </c>
      <c r="I18" s="78">
        <v>6.5</v>
      </c>
      <c r="J18" s="78">
        <v>7</v>
      </c>
      <c r="K18" s="78">
        <v>6.5</v>
      </c>
      <c r="L18" s="78">
        <v>7</v>
      </c>
      <c r="M18" s="78">
        <v>6.5</v>
      </c>
      <c r="N18" s="77">
        <f>'K-Faktoren'!$C14</f>
        <v>7</v>
      </c>
      <c r="O18" s="77">
        <f t="shared" si="1"/>
        <v>140</v>
      </c>
      <c r="Q18" s="79" t="str">
        <f>'K-Faktoren'!A14</f>
        <v>9</v>
      </c>
      <c r="R18" s="78">
        <v>6</v>
      </c>
      <c r="S18" s="78">
        <v>6.5</v>
      </c>
      <c r="T18" s="78">
        <v>6</v>
      </c>
      <c r="U18" s="78">
        <v>6</v>
      </c>
      <c r="V18" s="78">
        <v>6</v>
      </c>
      <c r="W18" s="79">
        <f>'K-Faktoren'!$C14</f>
        <v>7</v>
      </c>
      <c r="X18" s="79">
        <f t="shared" si="2"/>
        <v>126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7</v>
      </c>
      <c r="AG18" s="80">
        <f t="shared" si="3"/>
        <v>0</v>
      </c>
    </row>
    <row r="19" spans="1:33" ht="20.25" customHeight="1">
      <c r="A19" s="73" t="str">
        <f>'K-Faktoren'!A31</f>
        <v>5a</v>
      </c>
      <c r="B19" s="74">
        <v>9</v>
      </c>
      <c r="C19" s="74">
        <v>9</v>
      </c>
      <c r="D19" s="74">
        <v>9</v>
      </c>
      <c r="E19" s="75">
        <f>'K-Faktoren'!$C31</f>
        <v>12</v>
      </c>
      <c r="F19" s="76">
        <f t="shared" si="0"/>
        <v>324</v>
      </c>
      <c r="H19" s="77" t="str">
        <f>'K-Faktoren'!A15</f>
        <v>10</v>
      </c>
      <c r="I19" s="78">
        <v>6.5</v>
      </c>
      <c r="J19" s="78">
        <v>7.5</v>
      </c>
      <c r="K19" s="78">
        <v>7</v>
      </c>
      <c r="L19" s="78">
        <v>7.5</v>
      </c>
      <c r="M19" s="78">
        <v>7.5</v>
      </c>
      <c r="N19" s="77">
        <f>'K-Faktoren'!$C15</f>
        <v>11</v>
      </c>
      <c r="O19" s="77">
        <f t="shared" si="1"/>
        <v>242</v>
      </c>
      <c r="Q19" s="79" t="str">
        <f>'K-Faktoren'!A15</f>
        <v>10</v>
      </c>
      <c r="R19" s="78">
        <v>7</v>
      </c>
      <c r="S19" s="78">
        <v>7</v>
      </c>
      <c r="T19" s="78">
        <v>7</v>
      </c>
      <c r="U19" s="78">
        <v>7</v>
      </c>
      <c r="V19" s="78">
        <v>7</v>
      </c>
      <c r="W19" s="79">
        <f>'K-Faktoren'!$C15</f>
        <v>11</v>
      </c>
      <c r="X19" s="79">
        <f t="shared" si="2"/>
        <v>231</v>
      </c>
      <c r="Z19" s="80" t="str">
        <f>'K-Faktoren'!A15</f>
        <v>10</v>
      </c>
      <c r="AA19" s="78"/>
      <c r="AB19" s="78"/>
      <c r="AC19" s="78"/>
      <c r="AD19" s="78">
        <v>0</v>
      </c>
      <c r="AE19" s="78">
        <v>10</v>
      </c>
      <c r="AF19" s="80">
        <f>'K-Faktoren'!$C15</f>
        <v>11</v>
      </c>
      <c r="AG19" s="80">
        <f t="shared" si="3"/>
        <v>0</v>
      </c>
    </row>
    <row r="20" spans="1:33" ht="20.25" customHeight="1">
      <c r="A20" s="73" t="str">
        <f>'K-Faktoren'!A32</f>
        <v>5b</v>
      </c>
      <c r="B20" s="74">
        <v>9</v>
      </c>
      <c r="C20" s="74">
        <v>9</v>
      </c>
      <c r="D20" s="74">
        <v>9</v>
      </c>
      <c r="E20" s="75">
        <f>'K-Faktoren'!$C32</f>
        <v>5</v>
      </c>
      <c r="F20" s="76">
        <f t="shared" si="0"/>
        <v>135</v>
      </c>
      <c r="H20" s="77" t="str">
        <f>'K-Faktoren'!A16</f>
        <v>11a</v>
      </c>
      <c r="I20" s="78">
        <v>7</v>
      </c>
      <c r="J20" s="78">
        <v>7.5</v>
      </c>
      <c r="K20" s="78">
        <v>7</v>
      </c>
      <c r="L20" s="78">
        <v>7.5</v>
      </c>
      <c r="M20" s="78">
        <v>7.5</v>
      </c>
      <c r="N20" s="77">
        <f>'K-Faktoren'!$C16</f>
        <v>4</v>
      </c>
      <c r="O20" s="77">
        <f t="shared" si="1"/>
        <v>88</v>
      </c>
      <c r="Q20" s="79" t="str">
        <f>'K-Faktoren'!A16</f>
        <v>11a</v>
      </c>
      <c r="R20" s="78">
        <v>8</v>
      </c>
      <c r="S20" s="78">
        <v>8</v>
      </c>
      <c r="T20" s="78">
        <v>8</v>
      </c>
      <c r="U20" s="78">
        <v>8</v>
      </c>
      <c r="V20" s="78">
        <v>8</v>
      </c>
      <c r="W20" s="79">
        <f>'K-Faktoren'!$C16</f>
        <v>4</v>
      </c>
      <c r="X20" s="79">
        <f t="shared" si="2"/>
        <v>96</v>
      </c>
      <c r="Z20" s="80" t="str">
        <f>'K-Faktoren'!A16</f>
        <v>11a</v>
      </c>
      <c r="AA20" s="78"/>
      <c r="AB20" s="78"/>
      <c r="AC20" s="78"/>
      <c r="AD20" s="78">
        <v>0</v>
      </c>
      <c r="AE20" s="78">
        <v>10</v>
      </c>
      <c r="AF20" s="80">
        <f>'K-Faktoren'!$C16</f>
        <v>4</v>
      </c>
      <c r="AG20" s="80">
        <f t="shared" si="3"/>
        <v>0</v>
      </c>
    </row>
    <row r="21" spans="1:33" ht="20.25" customHeight="1">
      <c r="A21" s="73" t="str">
        <f>'K-Faktoren'!A33</f>
        <v>6a</v>
      </c>
      <c r="B21" s="74">
        <v>8.5</v>
      </c>
      <c r="C21" s="74">
        <v>8.5</v>
      </c>
      <c r="D21" s="74">
        <v>8.5</v>
      </c>
      <c r="E21" s="75">
        <f>'K-Faktoren'!$C33</f>
        <v>9</v>
      </c>
      <c r="F21" s="76">
        <f t="shared" si="0"/>
        <v>229.5</v>
      </c>
      <c r="H21" s="77" t="str">
        <f>'K-Faktoren'!A17</f>
        <v>11b</v>
      </c>
      <c r="I21" s="78">
        <v>7</v>
      </c>
      <c r="J21" s="78">
        <v>7.5</v>
      </c>
      <c r="K21" s="78">
        <v>6.5</v>
      </c>
      <c r="L21" s="78">
        <v>7.5</v>
      </c>
      <c r="M21" s="78">
        <v>7.5</v>
      </c>
      <c r="N21" s="77">
        <f>'K-Faktoren'!$C17</f>
        <v>9</v>
      </c>
      <c r="O21" s="77">
        <f t="shared" si="1"/>
        <v>198</v>
      </c>
      <c r="Q21" s="79" t="str">
        <f>'K-Faktoren'!A17</f>
        <v>11b</v>
      </c>
      <c r="R21" s="78">
        <v>7</v>
      </c>
      <c r="S21" s="78">
        <v>7</v>
      </c>
      <c r="T21" s="78">
        <v>6.5</v>
      </c>
      <c r="U21" s="78">
        <v>6.5</v>
      </c>
      <c r="V21" s="78">
        <v>7</v>
      </c>
      <c r="W21" s="79">
        <f>'K-Faktoren'!$C17</f>
        <v>9</v>
      </c>
      <c r="X21" s="79">
        <f t="shared" si="2"/>
        <v>184.5</v>
      </c>
      <c r="Z21" s="80" t="str">
        <f>'K-Faktoren'!A17</f>
        <v>11b</v>
      </c>
      <c r="AA21" s="78"/>
      <c r="AB21" s="78"/>
      <c r="AC21" s="78"/>
      <c r="AD21" s="78">
        <v>0</v>
      </c>
      <c r="AE21" s="78">
        <v>10</v>
      </c>
      <c r="AF21" s="80">
        <f>'K-Faktoren'!$C17</f>
        <v>9</v>
      </c>
      <c r="AG21" s="80">
        <f t="shared" si="3"/>
        <v>0</v>
      </c>
    </row>
    <row r="22" spans="1:33" ht="20.25" customHeight="1">
      <c r="A22" s="73" t="str">
        <f>'K-Faktoren'!A34</f>
        <v>6b</v>
      </c>
      <c r="B22" s="74">
        <v>8</v>
      </c>
      <c r="C22" s="74">
        <v>8</v>
      </c>
      <c r="D22" s="74">
        <v>8</v>
      </c>
      <c r="E22" s="75">
        <f>'K-Faktoren'!C34</f>
        <v>5</v>
      </c>
      <c r="F22" s="76">
        <f t="shared" si="0"/>
        <v>120</v>
      </c>
      <c r="H22" s="77" t="str">
        <f>'K-Faktoren'!A18</f>
        <v>11c</v>
      </c>
      <c r="I22" s="78">
        <v>7.5</v>
      </c>
      <c r="J22" s="78">
        <v>7</v>
      </c>
      <c r="K22" s="78">
        <v>6.5</v>
      </c>
      <c r="L22" s="78">
        <v>7</v>
      </c>
      <c r="M22" s="78">
        <v>7</v>
      </c>
      <c r="N22" s="77">
        <f>'K-Faktoren'!$C18</f>
        <v>9</v>
      </c>
      <c r="O22" s="77">
        <f t="shared" si="1"/>
        <v>189</v>
      </c>
      <c r="Q22" s="79" t="str">
        <f>'K-Faktoren'!A18</f>
        <v>11c</v>
      </c>
      <c r="R22" s="78">
        <v>7.5</v>
      </c>
      <c r="S22" s="78">
        <v>8</v>
      </c>
      <c r="T22" s="78">
        <v>7.5</v>
      </c>
      <c r="U22" s="78">
        <v>7.5</v>
      </c>
      <c r="V22" s="78">
        <v>7.5</v>
      </c>
      <c r="W22" s="79">
        <f>'K-Faktoren'!$C18</f>
        <v>9</v>
      </c>
      <c r="X22" s="79">
        <f t="shared" si="2"/>
        <v>202.5</v>
      </c>
      <c r="Z22" s="80" t="str">
        <f>'K-Faktoren'!A18</f>
        <v>11c</v>
      </c>
      <c r="AA22" s="78"/>
      <c r="AB22" s="78"/>
      <c r="AC22" s="78"/>
      <c r="AD22" s="78">
        <v>0</v>
      </c>
      <c r="AE22" s="78">
        <v>10</v>
      </c>
      <c r="AF22" s="80">
        <f>'K-Faktoren'!$C18</f>
        <v>9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108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108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108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61"/>
      <c r="B24" s="61"/>
      <c r="C24" s="61"/>
      <c r="D24" s="61"/>
      <c r="E24" s="61"/>
      <c r="F24" s="61"/>
      <c r="H24" s="63"/>
      <c r="I24" s="63"/>
      <c r="J24" s="63"/>
      <c r="K24" s="63"/>
      <c r="L24" s="63"/>
      <c r="M24" s="63"/>
      <c r="N24" s="63"/>
      <c r="O24" s="63"/>
      <c r="Q24" s="65"/>
      <c r="R24" s="65"/>
      <c r="S24" s="65"/>
      <c r="T24" s="65"/>
      <c r="U24" s="65"/>
      <c r="V24" s="65"/>
      <c r="W24" s="65"/>
      <c r="X24" s="65"/>
      <c r="Z24" s="67"/>
      <c r="AA24" s="67"/>
      <c r="AB24" s="67"/>
      <c r="AC24" s="67"/>
      <c r="AD24" s="67"/>
      <c r="AE24" s="67"/>
      <c r="AF24" s="67"/>
      <c r="AG24" s="67"/>
    </row>
    <row r="25" spans="1:33" s="97" customFormat="1" ht="20.25" customHeight="1">
      <c r="A25" s="96"/>
      <c r="B25" s="96"/>
      <c r="C25" s="96"/>
      <c r="D25" s="96"/>
      <c r="E25" s="115" t="s">
        <v>35</v>
      </c>
      <c r="F25" s="115"/>
      <c r="H25" s="98"/>
      <c r="I25" s="98"/>
      <c r="J25" s="98"/>
      <c r="K25" s="98"/>
      <c r="L25" s="98"/>
      <c r="M25" s="98"/>
      <c r="N25" s="116" t="s">
        <v>35</v>
      </c>
      <c r="O25" s="116"/>
      <c r="Q25" s="99"/>
      <c r="R25" s="99"/>
      <c r="S25" s="99"/>
      <c r="T25" s="99"/>
      <c r="U25" s="99"/>
      <c r="V25" s="99"/>
      <c r="W25" s="117" t="s">
        <v>35</v>
      </c>
      <c r="X25" s="117"/>
      <c r="Z25" s="100"/>
      <c r="AA25" s="100"/>
      <c r="AB25" s="100"/>
      <c r="AC25" s="100"/>
      <c r="AD25" s="100"/>
      <c r="AE25" s="100"/>
      <c r="AF25" s="118" t="s">
        <v>35</v>
      </c>
      <c r="AG25" s="118"/>
    </row>
    <row r="26" spans="1:33" ht="20.25" customHeight="1">
      <c r="A26" s="61"/>
      <c r="B26" s="101" t="s">
        <v>109</v>
      </c>
      <c r="C26" s="101" t="s">
        <v>109</v>
      </c>
      <c r="D26" s="101" t="s">
        <v>109</v>
      </c>
      <c r="E26" s="111">
        <f>SUM(F10:F22)</f>
        <v>2506</v>
      </c>
      <c r="F26" s="111"/>
      <c r="H26" s="63"/>
      <c r="I26" s="101" t="s">
        <v>109</v>
      </c>
      <c r="J26" s="101" t="s">
        <v>109</v>
      </c>
      <c r="K26" s="101" t="s">
        <v>109</v>
      </c>
      <c r="L26" s="101" t="s">
        <v>109</v>
      </c>
      <c r="M26" s="101" t="s">
        <v>109</v>
      </c>
      <c r="N26" s="112">
        <f>SUM(O10:O22)-O23*SUM(O10:O22)</f>
        <v>2049</v>
      </c>
      <c r="O26" s="112"/>
      <c r="Q26" s="65"/>
      <c r="R26" s="101" t="s">
        <v>109</v>
      </c>
      <c r="S26" s="101" t="s">
        <v>109</v>
      </c>
      <c r="T26" s="101" t="s">
        <v>109</v>
      </c>
      <c r="U26" s="101" t="s">
        <v>109</v>
      </c>
      <c r="V26" s="101" t="s">
        <v>109</v>
      </c>
      <c r="W26" s="113">
        <f>SUM(X10:X22)-X23*SUM(X10:X22)</f>
        <v>2042.5</v>
      </c>
      <c r="X26" s="113"/>
      <c r="Z26" s="67"/>
      <c r="AA26" s="101" t="s">
        <v>109</v>
      </c>
      <c r="AB26" s="101" t="s">
        <v>109</v>
      </c>
      <c r="AC26" s="101" t="s">
        <v>109</v>
      </c>
      <c r="AD26" s="101" t="s">
        <v>109</v>
      </c>
      <c r="AE26" s="101" t="s">
        <v>109</v>
      </c>
      <c r="AF26" s="114">
        <f>SUM(AG10:AG22)-AG23*SUM(AG10:AG22)</f>
        <v>0</v>
      </c>
      <c r="AG26" s="114"/>
    </row>
    <row r="27" spans="2:31" s="102" customFormat="1" ht="20.25" customHeight="1">
      <c r="B27" s="103">
        <f>SUM(B10:B21)</f>
        <v>100</v>
      </c>
      <c r="C27" s="103">
        <f>SUM(C10:C21)</f>
        <v>99.5</v>
      </c>
      <c r="D27" s="103">
        <f>SUM(D10:D21)</f>
        <v>100</v>
      </c>
      <c r="I27" s="103">
        <f>SUM(I10:I22)</f>
        <v>88.5</v>
      </c>
      <c r="J27" s="103">
        <f>SUM(J10:J22)</f>
        <v>91.5</v>
      </c>
      <c r="K27" s="103">
        <f>SUM(K10:K22)</f>
        <v>84.5</v>
      </c>
      <c r="L27" s="103">
        <f>SUM(L10:L22)</f>
        <v>87.5</v>
      </c>
      <c r="M27" s="103">
        <f>SUM(M10:M22)</f>
        <v>88.5</v>
      </c>
      <c r="R27" s="103">
        <f>SUM(R10:R22)</f>
        <v>89.5</v>
      </c>
      <c r="S27" s="103">
        <f>SUM(S10:S22)</f>
        <v>92.5</v>
      </c>
      <c r="T27" s="103">
        <f>SUM(T10:T22)</f>
        <v>86.5</v>
      </c>
      <c r="U27" s="103">
        <f>SUM(U10:U22)</f>
        <v>87.5</v>
      </c>
      <c r="V27" s="103">
        <f>SUM(V10:V22)</f>
        <v>88.5</v>
      </c>
      <c r="AA27" s="103">
        <f>SUM(AA10:AA22)</f>
        <v>0</v>
      </c>
      <c r="AB27" s="103">
        <f>SUM(AB10:AB22)</f>
        <v>0</v>
      </c>
      <c r="AC27" s="103">
        <f>SUM(AC10:AC22)</f>
        <v>0</v>
      </c>
      <c r="AD27" s="103">
        <f>SUM(AD10:AD22)</f>
        <v>0</v>
      </c>
      <c r="AE27" s="103">
        <f>SUM(AE10:AE22)</f>
        <v>130</v>
      </c>
    </row>
    <row r="28" spans="2:33" ht="20.25" customHeight="1">
      <c r="B28" s="102">
        <f>IF(B26=B27,1,0)</f>
        <v>0</v>
      </c>
      <c r="C28" s="102">
        <f>IF(C26=C27,1,0)</f>
        <v>0</v>
      </c>
      <c r="D28" s="102">
        <f>IF(D26=D27,1,0)</f>
        <v>0</v>
      </c>
      <c r="E28" s="102"/>
      <c r="F28" s="102">
        <f>B28*C28*D28</f>
        <v>0</v>
      </c>
      <c r="G28" s="102"/>
      <c r="H28" s="102"/>
      <c r="I28" s="102">
        <f>IF(I26=I27,1,0)</f>
        <v>0</v>
      </c>
      <c r="J28" s="102">
        <f>IF(J26=J27,1,0)</f>
        <v>0</v>
      </c>
      <c r="K28" s="102">
        <f>IF(K26=K27,1,0)</f>
        <v>0</v>
      </c>
      <c r="L28" s="102">
        <f>IF(L26=L27,1,0)</f>
        <v>0</v>
      </c>
      <c r="M28" s="102">
        <f>IF(M26=M27,1,0)</f>
        <v>0</v>
      </c>
      <c r="N28" s="102"/>
      <c r="O28" s="102">
        <f>I28*J28*K28*L28*M28</f>
        <v>0</v>
      </c>
      <c r="P28" s="102"/>
      <c r="Q28" s="102"/>
      <c r="R28" s="102">
        <f>IF(R26=R27,1,0)</f>
        <v>0</v>
      </c>
      <c r="S28" s="102">
        <f>IF(S26=S27,1,0)</f>
        <v>0</v>
      </c>
      <c r="T28" s="102">
        <f>IF(T26=T27,1,0)</f>
        <v>0</v>
      </c>
      <c r="U28" s="102">
        <f>IF(U26=U27,1,0)</f>
        <v>0</v>
      </c>
      <c r="V28" s="102">
        <f>IF(V26=V27,1,0)</f>
        <v>0</v>
      </c>
      <c r="W28" s="102"/>
      <c r="X28" s="102">
        <f>R28*S28*T28*U28*V28</f>
        <v>0</v>
      </c>
      <c r="Y28" s="102"/>
      <c r="Z28" s="102"/>
      <c r="AA28" s="102">
        <f>IF(AA26=AA27,1,0)</f>
        <v>0</v>
      </c>
      <c r="AB28" s="102">
        <f>IF(AB26=AB27,1,0)</f>
        <v>0</v>
      </c>
      <c r="AC28" s="102">
        <f>IF(AC26=AC27,1,0)</f>
        <v>0</v>
      </c>
      <c r="AD28" s="102">
        <f>IF(AD26=AD27,1,0)</f>
        <v>0</v>
      </c>
      <c r="AE28" s="102">
        <f>IF(AE26=AE27,1,0)</f>
        <v>0</v>
      </c>
      <c r="AF28" s="102"/>
      <c r="AG28" s="102">
        <f>AA28*AB28*AC28*AD28*AE28</f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</sheetData>
  <sheetProtection selectLockedCells="1" selectUnlockedCells="1"/>
  <mergeCells count="15">
    <mergeCell ref="E26:F26"/>
    <mergeCell ref="N26:O26"/>
    <mergeCell ref="W26:X26"/>
    <mergeCell ref="AF26:AG26"/>
    <mergeCell ref="AE5:AF5"/>
    <mergeCell ref="E25:F25"/>
    <mergeCell ref="N25:O25"/>
    <mergeCell ref="W25:X25"/>
    <mergeCell ref="AF25:AG25"/>
    <mergeCell ref="AE3:AF3"/>
    <mergeCell ref="A1:L1"/>
    <mergeCell ref="M1:O1"/>
    <mergeCell ref="AE1:AF1"/>
    <mergeCell ref="A2:L2"/>
    <mergeCell ref="M2:P2"/>
  </mergeCells>
  <conditionalFormatting sqref="O23:O24 X23:X24 AG23:AG24">
    <cfRule type="cellIs" priority="1" dxfId="18" operator="notEqual" stopIfTrue="1">
      <formula>0</formula>
    </cfRule>
  </conditionalFormatting>
  <conditionalFormatting sqref="AA26">
    <cfRule type="cellIs" priority="2" dxfId="0" operator="notEqual" stopIfTrue="1">
      <formula>$AA$28</formula>
    </cfRule>
  </conditionalFormatting>
  <conditionalFormatting sqref="AB26">
    <cfRule type="cellIs" priority="3" dxfId="0" operator="notEqual" stopIfTrue="1">
      <formula>$AB$28</formula>
    </cfRule>
  </conditionalFormatting>
  <conditionalFormatting sqref="AC26">
    <cfRule type="cellIs" priority="4" dxfId="0" operator="notEqual" stopIfTrue="1">
      <formula>$AC$28</formula>
    </cfRule>
  </conditionalFormatting>
  <conditionalFormatting sqref="AD26">
    <cfRule type="cellIs" priority="5" dxfId="0" operator="notEqual" stopIfTrue="1">
      <formula>$AD$28</formula>
    </cfRule>
  </conditionalFormatting>
  <conditionalFormatting sqref="AE26">
    <cfRule type="cellIs" priority="6" dxfId="0" operator="notEqual" stopIfTrue="1">
      <formula>$AE$28</formula>
    </cfRule>
  </conditionalFormatting>
  <conditionalFormatting sqref="R26">
    <cfRule type="cellIs" priority="7" dxfId="0" operator="notEqual" stopIfTrue="1">
      <formula>$R$28</formula>
    </cfRule>
  </conditionalFormatting>
  <conditionalFormatting sqref="S26">
    <cfRule type="cellIs" priority="8" dxfId="0" operator="notEqual" stopIfTrue="1">
      <formula>$S$28</formula>
    </cfRule>
  </conditionalFormatting>
  <conditionalFormatting sqref="T26">
    <cfRule type="cellIs" priority="9" dxfId="0" operator="notEqual" stopIfTrue="1">
      <formula>$T$28</formula>
    </cfRule>
  </conditionalFormatting>
  <conditionalFormatting sqref="U26">
    <cfRule type="cellIs" priority="10" dxfId="0" operator="notEqual" stopIfTrue="1">
      <formula>$U$28</formula>
    </cfRule>
  </conditionalFormatting>
  <conditionalFormatting sqref="V26">
    <cfRule type="cellIs" priority="11" dxfId="0" operator="notEqual" stopIfTrue="1">
      <formula>$V$28</formula>
    </cfRule>
  </conditionalFormatting>
  <conditionalFormatting sqref="I26">
    <cfRule type="cellIs" priority="12" dxfId="0" operator="notEqual" stopIfTrue="1">
      <formula>$I$28</formula>
    </cfRule>
  </conditionalFormatting>
  <conditionalFormatting sqref="J26">
    <cfRule type="cellIs" priority="13" dxfId="0" operator="notEqual" stopIfTrue="1">
      <formula>$J$28</formula>
    </cfRule>
  </conditionalFormatting>
  <conditionalFormatting sqref="K26">
    <cfRule type="cellIs" priority="14" dxfId="0" operator="notEqual" stopIfTrue="1">
      <formula>$K$28</formula>
    </cfRule>
  </conditionalFormatting>
  <conditionalFormatting sqref="L26">
    <cfRule type="cellIs" priority="15" dxfId="0" operator="notEqual" stopIfTrue="1">
      <formula>$L$28</formula>
    </cfRule>
  </conditionalFormatting>
  <conditionalFormatting sqref="M26">
    <cfRule type="cellIs" priority="16" dxfId="0" operator="notEqual" stopIfTrue="1">
      <formula>$M$28</formula>
    </cfRule>
  </conditionalFormatting>
  <conditionalFormatting sqref="B26">
    <cfRule type="cellIs" priority="17" dxfId="0" operator="notEqual" stopIfTrue="1">
      <formula>$B$28</formula>
    </cfRule>
  </conditionalFormatting>
  <conditionalFormatting sqref="C26">
    <cfRule type="cellIs" priority="18" dxfId="0" operator="notEqual" stopIfTrue="1">
      <formula>$C$28</formula>
    </cfRule>
  </conditionalFormatting>
  <conditionalFormatting sqref="D26">
    <cfRule type="cellIs" priority="19" dxfId="0" operator="notEqual" stopIfTrue="1">
      <formula>$D$28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Adi Bruni</cp:lastModifiedBy>
  <cp:lastPrinted>2013-09-22T15:19:58Z</cp:lastPrinted>
  <dcterms:created xsi:type="dcterms:W3CDTF">2013-09-21T15:16:39Z</dcterms:created>
  <dcterms:modified xsi:type="dcterms:W3CDTF">2013-09-22T15:20:12Z</dcterms:modified>
  <cp:category/>
  <cp:version/>
  <cp:contentType/>
  <cp:contentStatus/>
</cp:coreProperties>
</file>